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vbetlehem\Documents\VESNA 2025\IZVJEŠTAJ O IZVRŠENJU PRORAČUNA  I FINANCIJSKOG PLANA ZA 2025\Podaci za godišnje  izvješće za 2025. godinu 2.verzija – kopija\"/>
    </mc:Choice>
  </mc:AlternateContent>
  <xr:revisionPtr revIDLastSave="0" documentId="13_ncr:1_{62C1B584-CAC8-406D-AB96-EC303734CB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 " sheetId="11" r:id="rId7"/>
  </sheets>
  <definedNames>
    <definedName name="_xlnm.Print_Area" localSheetId="1">' Račun prihoda i rashoda'!$B$1:$L$96</definedName>
    <definedName name="_xlnm.Print_Area" localSheetId="0">SAŽETAK!$B$1:$L$46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2" i="11" l="1"/>
  <c r="G102" i="11"/>
  <c r="I121" i="11"/>
  <c r="H121" i="11"/>
  <c r="G121" i="11"/>
  <c r="I70" i="11"/>
  <c r="I71" i="11"/>
  <c r="I72" i="11"/>
  <c r="G68" i="11"/>
  <c r="G69" i="11"/>
  <c r="F69" i="11"/>
  <c r="F68" i="11" s="1"/>
  <c r="I138" i="11"/>
  <c r="G137" i="11"/>
  <c r="G136" i="11" s="1"/>
  <c r="G135" i="11" s="1"/>
  <c r="G134" i="11" s="1"/>
  <c r="G133" i="11" s="1"/>
  <c r="G132" i="11" s="1"/>
  <c r="H137" i="11"/>
  <c r="H136" i="11" s="1"/>
  <c r="I131" i="11"/>
  <c r="G130" i="11"/>
  <c r="G129" i="11" s="1"/>
  <c r="G128" i="11" s="1"/>
  <c r="H130" i="11"/>
  <c r="I130" i="11" s="1"/>
  <c r="F128" i="11"/>
  <c r="F127" i="11"/>
  <c r="I126" i="11"/>
  <c r="H125" i="11"/>
  <c r="H124" i="11" s="1"/>
  <c r="G125" i="11"/>
  <c r="G124" i="11" s="1"/>
  <c r="G123" i="11" s="1"/>
  <c r="G122" i="11" s="1"/>
  <c r="F125" i="11"/>
  <c r="F124" i="11" s="1"/>
  <c r="F123" i="11" s="1"/>
  <c r="F122" i="11" s="1"/>
  <c r="F121" i="11" s="1"/>
  <c r="I120" i="11"/>
  <c r="F119" i="11"/>
  <c r="F118" i="11"/>
  <c r="F117" i="11"/>
  <c r="F116" i="11" s="1"/>
  <c r="F115" i="11" s="1"/>
  <c r="G119" i="11"/>
  <c r="G118" i="11" s="1"/>
  <c r="G117" i="11" s="1"/>
  <c r="G116" i="11" s="1"/>
  <c r="G115" i="11" s="1"/>
  <c r="H119" i="11"/>
  <c r="H118" i="11" s="1"/>
  <c r="I108" i="11"/>
  <c r="I109" i="11"/>
  <c r="I111" i="11"/>
  <c r="I114" i="11"/>
  <c r="F107" i="11"/>
  <c r="G107" i="11"/>
  <c r="F110" i="11"/>
  <c r="G110" i="11"/>
  <c r="F113" i="11"/>
  <c r="F112" i="11" s="1"/>
  <c r="G113" i="11"/>
  <c r="G112" i="11" s="1"/>
  <c r="H113" i="11"/>
  <c r="H112" i="11" s="1"/>
  <c r="I112" i="11" s="1"/>
  <c r="H110" i="11"/>
  <c r="I110" i="11" s="1"/>
  <c r="H107" i="11"/>
  <c r="G39" i="3"/>
  <c r="H39" i="3"/>
  <c r="I99" i="11"/>
  <c r="I100" i="11"/>
  <c r="I101" i="11"/>
  <c r="H98" i="11"/>
  <c r="I98" i="11" s="1"/>
  <c r="F98" i="11"/>
  <c r="H94" i="11"/>
  <c r="H93" i="11" s="1"/>
  <c r="I95" i="11"/>
  <c r="G91" i="11"/>
  <c r="F91" i="11"/>
  <c r="I92" i="11"/>
  <c r="H91" i="11"/>
  <c r="I90" i="11"/>
  <c r="H89" i="11"/>
  <c r="F89" i="11"/>
  <c r="F88" i="11" s="1"/>
  <c r="F87" i="11" s="1"/>
  <c r="F86" i="11" s="1"/>
  <c r="F84" i="11"/>
  <c r="G84" i="11"/>
  <c r="G83" i="11" s="1"/>
  <c r="G82" i="11" s="1"/>
  <c r="H84" i="11"/>
  <c r="H83" i="11" s="1"/>
  <c r="I85" i="11"/>
  <c r="H79" i="11"/>
  <c r="H78" i="11" s="1"/>
  <c r="F80" i="11"/>
  <c r="F79" i="11" s="1"/>
  <c r="F78" i="11" s="1"/>
  <c r="G80" i="11"/>
  <c r="G79" i="11" s="1"/>
  <c r="I81" i="11"/>
  <c r="I75" i="11"/>
  <c r="H74" i="11"/>
  <c r="H73" i="11" s="1"/>
  <c r="G74" i="11"/>
  <c r="G73" i="11" s="1"/>
  <c r="F73" i="11"/>
  <c r="F16" i="11"/>
  <c r="F20" i="11"/>
  <c r="F22" i="11"/>
  <c r="F25" i="11"/>
  <c r="F30" i="11"/>
  <c r="F37" i="11"/>
  <c r="F47" i="11"/>
  <c r="F49" i="11"/>
  <c r="F57" i="11"/>
  <c r="F56" i="11" s="1"/>
  <c r="F62" i="11"/>
  <c r="F61" i="11" s="1"/>
  <c r="F65" i="11"/>
  <c r="F64" i="11" s="1"/>
  <c r="I17" i="11"/>
  <c r="I18" i="11"/>
  <c r="I19" i="11"/>
  <c r="I21" i="11"/>
  <c r="I23" i="11"/>
  <c r="I26" i="11"/>
  <c r="I27" i="11"/>
  <c r="I28" i="11"/>
  <c r="I29" i="11"/>
  <c r="I31" i="11"/>
  <c r="I32" i="11"/>
  <c r="I33" i="11"/>
  <c r="I34" i="11"/>
  <c r="I35" i="11"/>
  <c r="I36" i="11"/>
  <c r="I38" i="11"/>
  <c r="I39" i="11"/>
  <c r="I40" i="11"/>
  <c r="I41" i="11"/>
  <c r="I42" i="11"/>
  <c r="I43" i="11"/>
  <c r="I44" i="11"/>
  <c r="I45" i="11"/>
  <c r="I46" i="11"/>
  <c r="I48" i="11"/>
  <c r="I50" i="11"/>
  <c r="I51" i="11"/>
  <c r="I52" i="11"/>
  <c r="I53" i="11"/>
  <c r="I54" i="11"/>
  <c r="I55" i="11"/>
  <c r="I58" i="11"/>
  <c r="I59" i="11"/>
  <c r="I60" i="11"/>
  <c r="I63" i="11"/>
  <c r="I66" i="11"/>
  <c r="I67" i="11"/>
  <c r="G16" i="11"/>
  <c r="H16" i="11"/>
  <c r="F83" i="11" l="1"/>
  <c r="F82" i="11" s="1"/>
  <c r="F77" i="11" s="1"/>
  <c r="F76" i="11" s="1"/>
  <c r="I137" i="11"/>
  <c r="H135" i="11"/>
  <c r="I136" i="11"/>
  <c r="H106" i="11"/>
  <c r="I125" i="11"/>
  <c r="H123" i="11"/>
  <c r="I124" i="11"/>
  <c r="H129" i="11"/>
  <c r="I107" i="11"/>
  <c r="F106" i="11"/>
  <c r="F105" i="11" s="1"/>
  <c r="F104" i="11" s="1"/>
  <c r="I113" i="11"/>
  <c r="G127" i="11"/>
  <c r="G106" i="11"/>
  <c r="G105" i="11" s="1"/>
  <c r="G104" i="11" s="1"/>
  <c r="H117" i="11"/>
  <c r="I118" i="11"/>
  <c r="I106" i="11"/>
  <c r="H105" i="11"/>
  <c r="H104" i="11" s="1"/>
  <c r="I104" i="11"/>
  <c r="I119" i="11"/>
  <c r="H97" i="11"/>
  <c r="I91" i="11"/>
  <c r="I94" i="11"/>
  <c r="I93" i="11"/>
  <c r="G89" i="11"/>
  <c r="G88" i="11" s="1"/>
  <c r="G87" i="11" s="1"/>
  <c r="G86" i="11" s="1"/>
  <c r="H88" i="11"/>
  <c r="H87" i="11" s="1"/>
  <c r="H82" i="11"/>
  <c r="I82" i="11" s="1"/>
  <c r="I84" i="11"/>
  <c r="I80" i="11"/>
  <c r="I79" i="11"/>
  <c r="G78" i="11"/>
  <c r="G77" i="11" s="1"/>
  <c r="G76" i="11" s="1"/>
  <c r="I73" i="11"/>
  <c r="F15" i="11"/>
  <c r="I16" i="11"/>
  <c r="H69" i="11"/>
  <c r="I74" i="11"/>
  <c r="F24" i="11"/>
  <c r="H65" i="11"/>
  <c r="H64" i="11" s="1"/>
  <c r="G65" i="11"/>
  <c r="G64" i="11" s="1"/>
  <c r="H62" i="11"/>
  <c r="G62" i="11"/>
  <c r="G61" i="11" s="1"/>
  <c r="H57" i="11"/>
  <c r="G57" i="11"/>
  <c r="G56" i="11" s="1"/>
  <c r="H49" i="11"/>
  <c r="G49" i="11"/>
  <c r="H47" i="11"/>
  <c r="G47" i="11"/>
  <c r="H37" i="11"/>
  <c r="G37" i="11"/>
  <c r="H30" i="11"/>
  <c r="G30" i="11"/>
  <c r="H25" i="11"/>
  <c r="G25" i="11"/>
  <c r="H22" i="11"/>
  <c r="G22" i="11"/>
  <c r="H20" i="11"/>
  <c r="G20" i="11"/>
  <c r="H9" i="8"/>
  <c r="H10" i="8"/>
  <c r="G9" i="8"/>
  <c r="E6" i="8"/>
  <c r="E7" i="8"/>
  <c r="H49" i="5"/>
  <c r="H50" i="5"/>
  <c r="G49" i="5"/>
  <c r="G50" i="5"/>
  <c r="G42" i="5"/>
  <c r="G43" i="5"/>
  <c r="H24" i="5"/>
  <c r="H25" i="5"/>
  <c r="I18" i="1"/>
  <c r="I69" i="11" l="1"/>
  <c r="H68" i="11"/>
  <c r="I68" i="11" s="1"/>
  <c r="F103" i="11"/>
  <c r="F102" i="11" s="1"/>
  <c r="F97" i="11" s="1"/>
  <c r="I105" i="11"/>
  <c r="H134" i="11"/>
  <c r="I135" i="11"/>
  <c r="H103" i="11"/>
  <c r="G103" i="11"/>
  <c r="H77" i="11"/>
  <c r="I129" i="11"/>
  <c r="H128" i="11"/>
  <c r="H122" i="11"/>
  <c r="I123" i="11"/>
  <c r="H116" i="11"/>
  <c r="I117" i="11"/>
  <c r="I103" i="11"/>
  <c r="I87" i="11"/>
  <c r="H96" i="11"/>
  <c r="I96" i="11" s="1"/>
  <c r="I97" i="11"/>
  <c r="I88" i="11"/>
  <c r="I89" i="11"/>
  <c r="I83" i="11"/>
  <c r="G15" i="11"/>
  <c r="F14" i="11"/>
  <c r="F13" i="11" s="1"/>
  <c r="F12" i="11" s="1"/>
  <c r="F11" i="11" s="1"/>
  <c r="F8" i="11" s="1"/>
  <c r="I49" i="11"/>
  <c r="I47" i="11"/>
  <c r="H56" i="11"/>
  <c r="I56" i="11" s="1"/>
  <c r="I57" i="11"/>
  <c r="H61" i="11"/>
  <c r="I61" i="11" s="1"/>
  <c r="I62" i="11"/>
  <c r="I20" i="11"/>
  <c r="H15" i="11"/>
  <c r="I37" i="11"/>
  <c r="I64" i="11"/>
  <c r="I65" i="11"/>
  <c r="I22" i="11"/>
  <c r="I25" i="11"/>
  <c r="I30" i="11"/>
  <c r="G24" i="11"/>
  <c r="I99" i="3"/>
  <c r="H98" i="3"/>
  <c r="J98" i="3"/>
  <c r="G94" i="3"/>
  <c r="J99" i="3"/>
  <c r="J86" i="3"/>
  <c r="H16" i="3"/>
  <c r="I16" i="3"/>
  <c r="J16" i="3"/>
  <c r="G16" i="3"/>
  <c r="H49" i="3"/>
  <c r="I49" i="3"/>
  <c r="J49" i="3"/>
  <c r="G49" i="3"/>
  <c r="L53" i="3"/>
  <c r="G105" i="3"/>
  <c r="G101" i="3"/>
  <c r="G98" i="3" s="1"/>
  <c r="G96" i="3"/>
  <c r="G95" i="3" s="1"/>
  <c r="G89" i="3"/>
  <c r="G88" i="3" s="1"/>
  <c r="G86" i="3"/>
  <c r="G85" i="3" s="1"/>
  <c r="G81" i="3"/>
  <c r="G80" i="3" s="1"/>
  <c r="G73" i="3"/>
  <c r="G71" i="3"/>
  <c r="G61" i="3"/>
  <c r="G54" i="3"/>
  <c r="G46" i="3"/>
  <c r="G44" i="3"/>
  <c r="G40" i="3"/>
  <c r="G30" i="3"/>
  <c r="G29" i="3" s="1"/>
  <c r="G26" i="3"/>
  <c r="G25" i="3" s="1"/>
  <c r="G22" i="3"/>
  <c r="G21" i="3" s="1"/>
  <c r="G19" i="3"/>
  <c r="G18" i="3" s="1"/>
  <c r="G13" i="3"/>
  <c r="G12" i="3" s="1"/>
  <c r="I134" i="11" l="1"/>
  <c r="H133" i="11"/>
  <c r="I77" i="11"/>
  <c r="H86" i="11"/>
  <c r="H76" i="11" s="1"/>
  <c r="I76" i="11" s="1"/>
  <c r="H127" i="11"/>
  <c r="I128" i="11"/>
  <c r="I122" i="11"/>
  <c r="I116" i="11"/>
  <c r="H115" i="11"/>
  <c r="I115" i="11" s="1"/>
  <c r="G14" i="11"/>
  <c r="G13" i="11" s="1"/>
  <c r="G12" i="11" s="1"/>
  <c r="G11" i="11" s="1"/>
  <c r="G8" i="11" s="1"/>
  <c r="I86" i="11"/>
  <c r="I15" i="11"/>
  <c r="H24" i="11"/>
  <c r="I24" i="11" s="1"/>
  <c r="G11" i="3"/>
  <c r="G10" i="3" s="1"/>
  <c r="G48" i="3"/>
  <c r="F7" i="8"/>
  <c r="C7" i="8"/>
  <c r="C6" i="8"/>
  <c r="H132" i="11" l="1"/>
  <c r="I132" i="11" s="1"/>
  <c r="I133" i="11"/>
  <c r="I127" i="11"/>
  <c r="H14" i="11"/>
  <c r="G38" i="3"/>
  <c r="G37" i="3" s="1"/>
  <c r="C52" i="5"/>
  <c r="C49" i="5"/>
  <c r="C45" i="5"/>
  <c r="C42" i="5"/>
  <c r="C39" i="5"/>
  <c r="C36" i="5"/>
  <c r="C32" i="5"/>
  <c r="C31" i="5" s="1"/>
  <c r="C27" i="5"/>
  <c r="C24" i="5"/>
  <c r="C20" i="5" s="1"/>
  <c r="C6" i="5" s="1"/>
  <c r="C22" i="5"/>
  <c r="C17" i="5"/>
  <c r="C14" i="5"/>
  <c r="C11" i="5"/>
  <c r="C7" i="5"/>
  <c r="I14" i="11" l="1"/>
  <c r="H13" i="11"/>
  <c r="I102" i="11"/>
  <c r="G19" i="1"/>
  <c r="G18" i="1"/>
  <c r="G15" i="1"/>
  <c r="H12" i="11" l="1"/>
  <c r="I13" i="11"/>
  <c r="F24" i="5"/>
  <c r="H86" i="3"/>
  <c r="H85" i="3" s="1"/>
  <c r="I86" i="3"/>
  <c r="I85" i="3" s="1"/>
  <c r="J85" i="3"/>
  <c r="J81" i="3"/>
  <c r="I81" i="3"/>
  <c r="J73" i="3"/>
  <c r="I73" i="3"/>
  <c r="H11" i="11" l="1"/>
  <c r="I12" i="11"/>
  <c r="J101" i="3"/>
  <c r="I101" i="3"/>
  <c r="H101" i="3"/>
  <c r="H21" i="5"/>
  <c r="G25" i="5"/>
  <c r="F49" i="5"/>
  <c r="F45" i="5" s="1"/>
  <c r="F7" i="5"/>
  <c r="G8" i="5"/>
  <c r="H8" i="5"/>
  <c r="F11" i="5"/>
  <c r="F14" i="5"/>
  <c r="F17" i="5"/>
  <c r="G18" i="5"/>
  <c r="H18" i="5"/>
  <c r="F22" i="5"/>
  <c r="F27" i="5"/>
  <c r="H27" i="5"/>
  <c r="G28" i="5"/>
  <c r="H28" i="5"/>
  <c r="F32" i="5"/>
  <c r="G32" i="5" s="1"/>
  <c r="G33" i="5"/>
  <c r="H33" i="5"/>
  <c r="F36" i="5"/>
  <c r="F39" i="5"/>
  <c r="F42" i="5"/>
  <c r="H43" i="5"/>
  <c r="H46" i="5"/>
  <c r="F52" i="5"/>
  <c r="G53" i="5"/>
  <c r="H53" i="5"/>
  <c r="H8" i="11" l="1"/>
  <c r="I8" i="11" s="1"/>
  <c r="I11" i="11"/>
  <c r="G52" i="5"/>
  <c r="G24" i="5"/>
  <c r="G27" i="5"/>
  <c r="F20" i="5"/>
  <c r="G20" i="5" s="1"/>
  <c r="G17" i="5"/>
  <c r="G7" i="5"/>
  <c r="F31" i="5"/>
  <c r="G45" i="5"/>
  <c r="I89" i="3"/>
  <c r="I88" i="3" s="1"/>
  <c r="I80" i="3"/>
  <c r="I71" i="3"/>
  <c r="I61" i="3"/>
  <c r="I54" i="3"/>
  <c r="I46" i="3"/>
  <c r="I44" i="3"/>
  <c r="I40" i="3"/>
  <c r="I39" i="3" l="1"/>
  <c r="G31" i="5"/>
  <c r="I48" i="3"/>
  <c r="F6" i="5"/>
  <c r="G6" i="5" s="1"/>
  <c r="J18" i="1"/>
  <c r="H18" i="1"/>
  <c r="K17" i="1"/>
  <c r="L16" i="1"/>
  <c r="K16" i="1"/>
  <c r="J15" i="1"/>
  <c r="K15" i="1" s="1"/>
  <c r="I15" i="1"/>
  <c r="H15" i="1"/>
  <c r="L13" i="1"/>
  <c r="K13" i="1"/>
  <c r="H26" i="1"/>
  <c r="I26" i="1"/>
  <c r="J26" i="1"/>
  <c r="H8" i="8"/>
  <c r="G8" i="8"/>
  <c r="G10" i="8"/>
  <c r="D7" i="8"/>
  <c r="D6" i="8" s="1"/>
  <c r="F6" i="8"/>
  <c r="G6" i="8" s="1"/>
  <c r="I19" i="1" l="1"/>
  <c r="H19" i="1"/>
  <c r="G7" i="8"/>
  <c r="I38" i="3"/>
  <c r="I37" i="3" s="1"/>
  <c r="L18" i="1"/>
  <c r="H7" i="8"/>
  <c r="H6" i="8"/>
  <c r="L15" i="1"/>
  <c r="J19" i="1"/>
  <c r="K18" i="1"/>
  <c r="D49" i="5"/>
  <c r="E49" i="5"/>
  <c r="D24" i="5"/>
  <c r="E24" i="5"/>
  <c r="J44" i="3"/>
  <c r="K44" i="3" s="1"/>
  <c r="E52" i="5"/>
  <c r="H52" i="5" s="1"/>
  <c r="E47" i="5"/>
  <c r="E42" i="5"/>
  <c r="H42" i="5" s="1"/>
  <c r="E39" i="5"/>
  <c r="E36" i="5"/>
  <c r="E32" i="5"/>
  <c r="H32" i="5" s="1"/>
  <c r="E27" i="5"/>
  <c r="E22" i="5"/>
  <c r="E17" i="5"/>
  <c r="H17" i="5" s="1"/>
  <c r="E14" i="5"/>
  <c r="E11" i="5"/>
  <c r="E7" i="5"/>
  <c r="H7" i="5" s="1"/>
  <c r="D52" i="5"/>
  <c r="D47" i="5"/>
  <c r="D45" i="5" s="1"/>
  <c r="D42" i="5"/>
  <c r="D39" i="5"/>
  <c r="D36" i="5"/>
  <c r="D32" i="5"/>
  <c r="D27" i="5"/>
  <c r="D22" i="5"/>
  <c r="D20" i="5" s="1"/>
  <c r="D17" i="5"/>
  <c r="D14" i="5"/>
  <c r="D11" i="5"/>
  <c r="D7" i="5"/>
  <c r="L41" i="3"/>
  <c r="L42" i="3"/>
  <c r="L43" i="3"/>
  <c r="L45" i="3"/>
  <c r="L47" i="3"/>
  <c r="L50" i="3"/>
  <c r="L51" i="3"/>
  <c r="L52" i="3"/>
  <c r="L55" i="3"/>
  <c r="L56" i="3"/>
  <c r="L57" i="3"/>
  <c r="L58" i="3"/>
  <c r="L59" i="3"/>
  <c r="L60" i="3"/>
  <c r="L62" i="3"/>
  <c r="L63" i="3"/>
  <c r="L64" i="3"/>
  <c r="L65" i="3"/>
  <c r="L66" i="3"/>
  <c r="L67" i="3"/>
  <c r="L68" i="3"/>
  <c r="L69" i="3"/>
  <c r="L70" i="3"/>
  <c r="L72" i="3"/>
  <c r="L74" i="3"/>
  <c r="L75" i="3"/>
  <c r="L77" i="3"/>
  <c r="L78" i="3"/>
  <c r="L79" i="3"/>
  <c r="L82" i="3"/>
  <c r="L83" i="3"/>
  <c r="L84" i="3"/>
  <c r="L90" i="3"/>
  <c r="L91" i="3"/>
  <c r="K41" i="3"/>
  <c r="K42" i="3"/>
  <c r="K43" i="3"/>
  <c r="K45" i="3"/>
  <c r="K47" i="3"/>
  <c r="K50" i="3"/>
  <c r="K51" i="3"/>
  <c r="K52" i="3"/>
  <c r="K55" i="3"/>
  <c r="K56" i="3"/>
  <c r="K57" i="3"/>
  <c r="K58" i="3"/>
  <c r="K59" i="3"/>
  <c r="K62" i="3"/>
  <c r="K63" i="3"/>
  <c r="K64" i="3"/>
  <c r="K65" i="3"/>
  <c r="K66" i="3"/>
  <c r="K67" i="3"/>
  <c r="K68" i="3"/>
  <c r="K69" i="3"/>
  <c r="K70" i="3"/>
  <c r="K74" i="3"/>
  <c r="K75" i="3"/>
  <c r="K79" i="3"/>
  <c r="K82" i="3"/>
  <c r="K83" i="3"/>
  <c r="K90" i="3"/>
  <c r="K91" i="3"/>
  <c r="K102" i="3"/>
  <c r="K104" i="3"/>
  <c r="I105" i="3"/>
  <c r="I98" i="3" s="1"/>
  <c r="I96" i="3"/>
  <c r="I95" i="3" s="1"/>
  <c r="H71" i="3"/>
  <c r="J71" i="3"/>
  <c r="L71" i="3" s="1"/>
  <c r="H81" i="3"/>
  <c r="H80" i="3" s="1"/>
  <c r="H73" i="3"/>
  <c r="H22" i="3"/>
  <c r="H21" i="3" s="1"/>
  <c r="H26" i="3"/>
  <c r="H25" i="3" s="1"/>
  <c r="H44" i="3"/>
  <c r="H89" i="3"/>
  <c r="H88" i="3" s="1"/>
  <c r="H61" i="3"/>
  <c r="H54" i="3"/>
  <c r="H46" i="3"/>
  <c r="H40" i="3"/>
  <c r="L20" i="3"/>
  <c r="L23" i="3"/>
  <c r="L27" i="3"/>
  <c r="K14" i="3"/>
  <c r="K20" i="3"/>
  <c r="K23" i="3"/>
  <c r="K27" i="3"/>
  <c r="K28" i="3"/>
  <c r="H13" i="3"/>
  <c r="H12" i="3" s="1"/>
  <c r="I13" i="3"/>
  <c r="I12" i="3" s="1"/>
  <c r="J13" i="3"/>
  <c r="J12" i="3" s="1"/>
  <c r="H30" i="3"/>
  <c r="H29" i="3" s="1"/>
  <c r="I30" i="3"/>
  <c r="I29" i="3" s="1"/>
  <c r="J30" i="3"/>
  <c r="J29" i="3" s="1"/>
  <c r="I26" i="3"/>
  <c r="I25" i="3" s="1"/>
  <c r="J26" i="3"/>
  <c r="J25" i="3" s="1"/>
  <c r="I22" i="3"/>
  <c r="I21" i="3" s="1"/>
  <c r="J22" i="3"/>
  <c r="J21" i="3" s="1"/>
  <c r="H19" i="3"/>
  <c r="H18" i="3" s="1"/>
  <c r="I19" i="3"/>
  <c r="I18" i="3" s="1"/>
  <c r="J19" i="3"/>
  <c r="J18" i="3" s="1"/>
  <c r="H105" i="3"/>
  <c r="J105" i="3"/>
  <c r="K101" i="3"/>
  <c r="H96" i="3"/>
  <c r="H95" i="3" s="1"/>
  <c r="J96" i="3"/>
  <c r="J95" i="3" s="1"/>
  <c r="J89" i="3"/>
  <c r="J88" i="3" s="1"/>
  <c r="K88" i="3" s="1"/>
  <c r="J80" i="3"/>
  <c r="L80" i="3" s="1"/>
  <c r="L73" i="3"/>
  <c r="J61" i="3"/>
  <c r="K61" i="3" s="1"/>
  <c r="J54" i="3"/>
  <c r="J46" i="3"/>
  <c r="K46" i="3" s="1"/>
  <c r="J40" i="3"/>
  <c r="K40" i="3" s="1"/>
  <c r="G26" i="1"/>
  <c r="I11" i="3" l="1"/>
  <c r="J11" i="3"/>
  <c r="J10" i="3" s="1"/>
  <c r="K10" i="3" s="1"/>
  <c r="J48" i="3"/>
  <c r="L81" i="3"/>
  <c r="E45" i="5"/>
  <c r="H45" i="5" s="1"/>
  <c r="E20" i="5"/>
  <c r="H20" i="5" s="1"/>
  <c r="L88" i="3"/>
  <c r="L44" i="3"/>
  <c r="L25" i="3"/>
  <c r="K19" i="1"/>
  <c r="D6" i="5"/>
  <c r="D31" i="5"/>
  <c r="E31" i="5"/>
  <c r="H31" i="5" s="1"/>
  <c r="K18" i="3"/>
  <c r="K89" i="3"/>
  <c r="K81" i="3"/>
  <c r="L61" i="3"/>
  <c r="L40" i="3"/>
  <c r="K49" i="3"/>
  <c r="K80" i="3"/>
  <c r="L46" i="3"/>
  <c r="K54" i="3"/>
  <c r="L89" i="3"/>
  <c r="L54" i="3"/>
  <c r="L49" i="3"/>
  <c r="I94" i="3"/>
  <c r="K73" i="3"/>
  <c r="H48" i="3"/>
  <c r="K12" i="3"/>
  <c r="L18" i="3"/>
  <c r="K21" i="3"/>
  <c r="K26" i="3"/>
  <c r="K22" i="3"/>
  <c r="K25" i="3"/>
  <c r="L19" i="3"/>
  <c r="L21" i="3"/>
  <c r="K19" i="3"/>
  <c r="K13" i="3"/>
  <c r="L22" i="3"/>
  <c r="L26" i="3"/>
  <c r="H94" i="3"/>
  <c r="I10" i="3"/>
  <c r="H11" i="3"/>
  <c r="H10" i="3" s="1"/>
  <c r="J39" i="3"/>
  <c r="E6" i="5" l="1"/>
  <c r="H6" i="5" s="1"/>
  <c r="L10" i="3"/>
  <c r="J94" i="3"/>
  <c r="K94" i="3" s="1"/>
  <c r="K98" i="3"/>
  <c r="K48" i="3"/>
  <c r="L48" i="3"/>
  <c r="K39" i="3"/>
  <c r="L39" i="3"/>
  <c r="L11" i="3"/>
  <c r="K11" i="3"/>
  <c r="H38" i="3"/>
  <c r="H37" i="3" s="1"/>
  <c r="J38" i="3"/>
  <c r="L38" i="3" l="1"/>
  <c r="J37" i="3"/>
  <c r="K38" i="3"/>
  <c r="L37" i="3" l="1"/>
  <c r="K37" i="3"/>
</calcChain>
</file>

<file path=xl/sharedStrings.xml><?xml version="1.0" encoding="utf-8"?>
<sst xmlns="http://schemas.openxmlformats.org/spreadsheetml/2006/main" count="438" uniqueCount="224">
  <si>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</si>
  <si>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</si>
  <si>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</si>
  <si>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</si>
  <si>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</si>
  <si>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</si>
  <si>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</si>
  <si>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</si>
  <si>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</si>
  <si>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</si>
  <si>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</si>
  <si>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</si>
  <si>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</si>
  <si>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</si>
  <si>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</si>
  <si>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</si>
  <si>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</si>
  <si>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</si>
  <si>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</si>
  <si>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</si>
  <si>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</si>
  <si>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</si>
  <si>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</si>
  <si>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</si>
  <si>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</si>
  <si>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</si>
  <si>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Prihodi od prodaje nefinancijske imovine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</si>
  <si>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</si>
  <si>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</si>
  <si>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</si>
  <si>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</si>
  <si>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</si>
  <si>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</si>
  <si>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</si>
  <si>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</si>
  <si>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građevinskih objekata</t>
  </si>
  <si>
    <t>Stambeni objekti</t>
  </si>
  <si>
    <t>Plaće za redovan rad</t>
  </si>
  <si>
    <t>Naknade troškova zaposlenima</t>
  </si>
  <si>
    <t>Službena putovanja</t>
  </si>
  <si>
    <t>Materijalna imovina - prirodna bogatstva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</si>
  <si>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</si>
  <si>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</si>
  <si>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</si>
  <si>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</si>
  <si>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</si>
  <si>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</si>
  <si>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</si>
  <si>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</si>
  <si>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</si>
  <si>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</si>
  <si>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</si>
  <si>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</si>
  <si>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</si>
  <si>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</si>
  <si>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</si>
  <si>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</si>
  <si>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</si>
  <si>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</si>
  <si>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</si>
  <si>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</si>
  <si>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</si>
  <si>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</si>
  <si>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</si>
  <si>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</si>
  <si>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</si>
  <si>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</si>
  <si>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</si>
  <si>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</si>
  <si>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Potpore od međunarodnih organizacija te institucija i tijela EU</t>
  </si>
  <si>
    <t>Tekuće potporeod institucija i tijela EU</t>
  </si>
  <si>
    <t>Prihodi po posebnim propisima</t>
  </si>
  <si>
    <t>Ostali nespomenuti prihodi</t>
  </si>
  <si>
    <t>Donacije od pravnih i fizičkih osoba izvan opće države</t>
  </si>
  <si>
    <t>Tekuće donacjie</t>
  </si>
  <si>
    <t>Kapitalne donacije</t>
  </si>
  <si>
    <t>Prihodi za financiranje rashoda poslovanja</t>
  </si>
  <si>
    <t>Prihodi za financiranje rashoda za nabavu nefinancijske imovine</t>
  </si>
  <si>
    <t>Prihodi od administrativnih pristojbi i po posebnim propisima</t>
  </si>
  <si>
    <t>Ostali prihodi</t>
  </si>
  <si>
    <t>Prihodi iz proračuna</t>
  </si>
  <si>
    <t>Prihodi iz proračuna za financiranje redovne djelatnosti proračunskih korisnika</t>
  </si>
  <si>
    <t xml:space="preserve">Potpore </t>
  </si>
  <si>
    <t>Plaće</t>
  </si>
  <si>
    <t>Plaće za prekovremeni rad</t>
  </si>
  <si>
    <t>Plaće za posebne uvjete rada</t>
  </si>
  <si>
    <t>Ostali rashodi za zaposlene</t>
  </si>
  <si>
    <t>Doprinosi na plaće</t>
  </si>
  <si>
    <t>Doprinosi za zdravstveno osiguranje</t>
  </si>
  <si>
    <t>Naknade za prjijevoz</t>
  </si>
  <si>
    <t>Stručno usavršavanje zaposlenika</t>
  </si>
  <si>
    <t>Rashodi za materijal i energiju</t>
  </si>
  <si>
    <t xml:space="preserve">Uredski materijal i ostali mater. rash.; sredstva za čišćenje i higijenu,  literatura </t>
  </si>
  <si>
    <t>Materijal i sirovine ; Namirnice, lijekovi, materijal za radnu okupaciju, odjeća i obuća, školski</t>
  </si>
  <si>
    <t>Energija</t>
  </si>
  <si>
    <t>Materija i dijeovi za tek.</t>
  </si>
  <si>
    <t>Sitni inventar i auto gume</t>
  </si>
  <si>
    <t>Službena odjeća i obuća</t>
  </si>
  <si>
    <t>Rashodi za usluge</t>
  </si>
  <si>
    <t>Usluge telefona</t>
  </si>
  <si>
    <t>Usluge tekućeg i invest.održ</t>
  </si>
  <si>
    <t>Usluge promidžbe i informiranja</t>
  </si>
  <si>
    <t>Komunalne usluge</t>
  </si>
  <si>
    <t>Zakupnine i najamnine</t>
  </si>
  <si>
    <t>Zdravstvene i veter. usluge</t>
  </si>
  <si>
    <t>Intelektualne i ostale usluge</t>
  </si>
  <si>
    <t>Računalne usluge</t>
  </si>
  <si>
    <t>Ostale usluge</t>
  </si>
  <si>
    <t>Ostali nespomenuti rashodi poslovanja</t>
  </si>
  <si>
    <t>Naknade za rad predsta. i izvš.</t>
  </si>
  <si>
    <t>Premije osiguranja</t>
  </si>
  <si>
    <t>Reprezentacija</t>
  </si>
  <si>
    <t>Financijski rashodi</t>
  </si>
  <si>
    <t>Bankarske usluge i usluge pl. prometa</t>
  </si>
  <si>
    <t>Zatezne kamate</t>
  </si>
  <si>
    <t>Naknade građanima i kućanstvima na temelju osiguranja i druge naknade</t>
  </si>
  <si>
    <t>Ostale naknade građanima i kućanstvima iz proračuna</t>
  </si>
  <si>
    <t>Đeparac</t>
  </si>
  <si>
    <t>Prijevoz, kul.zabav, ljetovane</t>
  </si>
  <si>
    <t>Ostala prava</t>
  </si>
  <si>
    <t>uredska oprema i namještaj</t>
  </si>
  <si>
    <t>uređaji, strojevi i oprema z a ostale namjene</t>
  </si>
  <si>
    <t xml:space="preserve">prijevozna sredstva u cestovnom prijevozui </t>
  </si>
  <si>
    <t>Rashodi za nabavu neproizvedene imovine</t>
  </si>
  <si>
    <t>Postrojenje i oprema</t>
  </si>
  <si>
    <t>Prijjevozna sredstva</t>
  </si>
  <si>
    <t>Kapitalne pomoći od institucija i tijela EU</t>
  </si>
  <si>
    <t>Članarine</t>
  </si>
  <si>
    <t>Pristojbe i naknade</t>
  </si>
  <si>
    <t>Ostali nespomenuti financijski rashodi</t>
  </si>
  <si>
    <t>Naknade ostalih troškova</t>
  </si>
  <si>
    <t>4 Prihodi za posebne namjenje</t>
  </si>
  <si>
    <t>43 Ostali prihodi za posebne namjene</t>
  </si>
  <si>
    <t>5 Pomoći</t>
  </si>
  <si>
    <t>56 Fondovi EU</t>
  </si>
  <si>
    <t>561 Europski socijalni fond (ESF)</t>
  </si>
  <si>
    <t>6 Donacije</t>
  </si>
  <si>
    <t>61 Donacije</t>
  </si>
  <si>
    <t xml:space="preserve">   43 Ostali prihodi za posebne namjene</t>
  </si>
  <si>
    <t xml:space="preserve">   52 Ostale pomoći i darovnice</t>
  </si>
  <si>
    <t xml:space="preserve">   56 Fondovi EU</t>
  </si>
  <si>
    <t xml:space="preserve">   561 Europski socijalni fond (ESF)</t>
  </si>
  <si>
    <t xml:space="preserve">   61 Donacije</t>
  </si>
  <si>
    <t xml:space="preserve">   58 NPOO</t>
  </si>
  <si>
    <t xml:space="preserve">   581 Mehanizam za oporavak i otpornost</t>
  </si>
  <si>
    <t>10 Socijalna zaštita</t>
  </si>
  <si>
    <t xml:space="preserve">  104 Obitelj i djeca</t>
  </si>
  <si>
    <t xml:space="preserve">  107 Socijalna pomoć stanovništvu koje nije obuhvaćeno redovnim socijalnim programima</t>
  </si>
  <si>
    <t xml:space="preserve">  109 Aktivnost socijalne zaštite koje nisu drugdje svrstane</t>
  </si>
  <si>
    <t>PRORAČUNSKI KORISNICI U SOCIJALNOJ SKRBI</t>
  </si>
  <si>
    <r>
      <t xml:space="preserve">BROJČANA OZNAKA PRORAČUNSKOG KORISNIKA: </t>
    </r>
    <r>
      <rPr>
        <b/>
        <sz val="10"/>
        <color rgb="FF000000"/>
        <rFont val="Arial"/>
        <family val="2"/>
        <charset val="238"/>
      </rPr>
      <t>203</t>
    </r>
  </si>
  <si>
    <r>
      <t xml:space="preserve">BROJČANA OZNAKA GLAVE </t>
    </r>
    <r>
      <rPr>
        <b/>
        <sz val="10"/>
        <color rgb="FF000000"/>
        <rFont val="Arial"/>
        <family val="2"/>
        <charset val="238"/>
      </rPr>
      <t>60</t>
    </r>
  </si>
  <si>
    <t>RAZDJEL</t>
  </si>
  <si>
    <t>086</t>
  </si>
  <si>
    <t>MINISTARSTVO RADA, MIROVINSKOGA SUSTAVA, OBITELJI I SOCIJALNE POLITIKE</t>
  </si>
  <si>
    <r>
      <t xml:space="preserve">BROJČANA OZNAKA IZVORA FINANCIRANJA </t>
    </r>
    <r>
      <rPr>
        <b/>
        <sz val="10"/>
        <color rgb="FF000000"/>
        <rFont val="Arial"/>
        <family val="2"/>
        <charset val="238"/>
      </rPr>
      <t>11</t>
    </r>
  </si>
  <si>
    <t>PRORAČUNSKI PRIHODI</t>
  </si>
  <si>
    <t>SKRB ZA SOCIJALNO OSJETLJIVE SKUPINE</t>
  </si>
  <si>
    <r>
      <t>BROJČANA OZNAKA PROGRAMA</t>
    </r>
    <r>
      <rPr>
        <b/>
        <sz val="10"/>
        <color rgb="FF000000"/>
        <rFont val="Arial"/>
        <family val="2"/>
        <charset val="238"/>
      </rPr>
      <t xml:space="preserve"> 4002</t>
    </r>
  </si>
  <si>
    <t>SKRB ZA DJECU BEZ ODGOVARAJUĆE RODITELJSKE SKRBI</t>
  </si>
  <si>
    <t>RASHODI POSLOVANJA</t>
  </si>
  <si>
    <r>
      <t xml:space="preserve">BROJČANA OZNAKA AKTIVNOSTI/PROJEKTA </t>
    </r>
    <r>
      <rPr>
        <b/>
        <sz val="10"/>
        <color rgb="FF000000"/>
        <rFont val="Arial"/>
        <family val="2"/>
        <charset val="238"/>
      </rPr>
      <t>A 795010</t>
    </r>
  </si>
  <si>
    <t>SKRB ZA DJECU BEZ ODGOVARAJUĆE RODITELJSKE SKRBI (OSTALI IZVORI FINANCIRANJA)</t>
  </si>
  <si>
    <r>
      <t xml:space="preserve">BROJČANA OZNAKA IZVORA FINANCIRANJA </t>
    </r>
    <r>
      <rPr>
        <b/>
        <sz val="10"/>
        <color rgb="FF000000"/>
        <rFont val="Arial"/>
        <family val="2"/>
        <charset val="238"/>
      </rPr>
      <t>61</t>
    </r>
  </si>
  <si>
    <t>DONACIJE</t>
  </si>
  <si>
    <t>OSTALE POMOĆI</t>
  </si>
  <si>
    <t xml:space="preserve">OSTALI PRIHODI ZA POSEBNE NAMJENE </t>
  </si>
  <si>
    <r>
      <t>BROJČANA OZNAKA PROGRAMA</t>
    </r>
    <r>
      <rPr>
        <b/>
        <sz val="10"/>
        <color rgb="FF000000"/>
        <rFont val="Arial"/>
        <family val="2"/>
        <charset val="238"/>
      </rPr>
      <t xml:space="preserve"> 4003</t>
    </r>
  </si>
  <si>
    <t>PODIZANJE KVALITETE I DOSTUPNOSTI SOCIJALNE SKRBI</t>
  </si>
  <si>
    <r>
      <t xml:space="preserve">BROJČANA OZNAKA AKTIVNOSTI/PROJEKTA </t>
    </r>
    <r>
      <rPr>
        <b/>
        <sz val="10"/>
        <color rgb="FF000000"/>
        <rFont val="Arial"/>
        <family val="2"/>
        <charset val="238"/>
      </rPr>
      <t>T 797014</t>
    </r>
  </si>
  <si>
    <t>RAZVOJ SOCIJALNIH USLUGA U ZAJEDNICI-NPOO</t>
  </si>
  <si>
    <r>
      <t xml:space="preserve">BROJČANA OZNAKA IZVORA FINANCIRANJA </t>
    </r>
    <r>
      <rPr>
        <b/>
        <sz val="10"/>
        <color rgb="FF000000"/>
        <rFont val="Arial"/>
        <family val="2"/>
        <charset val="238"/>
      </rPr>
      <t>581</t>
    </r>
  </si>
  <si>
    <r>
      <t>BROJČANA OZNAKA AKTIVNOSTI/PROJEKTA</t>
    </r>
    <r>
      <rPr>
        <b/>
        <sz val="10"/>
        <color rgb="FF000000"/>
        <rFont val="Arial"/>
        <family val="2"/>
        <charset val="238"/>
      </rPr>
      <t xml:space="preserve"> A 734192</t>
    </r>
  </si>
  <si>
    <r>
      <t>BROJČANA OZNAKA IZVORA FINANCIRANJA</t>
    </r>
    <r>
      <rPr>
        <b/>
        <sz val="10"/>
        <color rgb="FF000000"/>
        <rFont val="Arial"/>
        <family val="2"/>
        <charset val="238"/>
      </rPr>
      <t xml:space="preserve"> 43</t>
    </r>
  </si>
  <si>
    <r>
      <t>BROJČANA OZNAKA IZVORA FINANCIRANJA</t>
    </r>
    <r>
      <rPr>
        <b/>
        <sz val="10"/>
        <color rgb="FF000000"/>
        <rFont val="Arial"/>
        <family val="2"/>
        <charset val="238"/>
      </rPr>
      <t xml:space="preserve"> 52</t>
    </r>
  </si>
  <si>
    <t>RASHODI ZA NABAVU NEFINANCJSKE IMOVINE</t>
  </si>
  <si>
    <t>Ostali financijski rashodi</t>
  </si>
  <si>
    <t>KLASA :</t>
  </si>
  <si>
    <t>URBROJ :</t>
  </si>
  <si>
    <t>MEHANIZAM ZA OPORAVAK I OTPORNOST</t>
  </si>
  <si>
    <t>IZVORNI PLAN ILI REBALANS 2024.*</t>
  </si>
  <si>
    <t>TEKUĆI PLAN 2024.*</t>
  </si>
  <si>
    <t xml:space="preserve">            SANJA ŽDERIĆ POLUTNIK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</si>
  <si>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</si>
  <si>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</si>
  <si>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</si>
  <si>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</si>
  <si>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</si>
  <si>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 xml:space="preserve">OSTVARENJE/IZVRŠENJE 
2024. </t>
  </si>
  <si>
    <t xml:space="preserve">OSTVARENJE/ IZVRŠENJE 
2023. </t>
  </si>
  <si>
    <t xml:space="preserve">OSTVARENJE/ IZVRŠENJE 
2024. </t>
  </si>
  <si>
    <t>Komunikacijska oprema</t>
  </si>
  <si>
    <t>Tekući prijenosi između proračunskih korisnika istog proračuna</t>
  </si>
  <si>
    <t xml:space="preserve"> </t>
  </si>
  <si>
    <r>
      <t xml:space="preserve">BROJČANA OZNAKA PROGRAMA </t>
    </r>
    <r>
      <rPr>
        <b/>
        <sz val="10"/>
        <color rgb="FF000000"/>
        <rFont val="Arial"/>
        <family val="2"/>
        <charset val="238"/>
      </rPr>
      <t>1615</t>
    </r>
  </si>
  <si>
    <t>Hitna intervencija</t>
  </si>
  <si>
    <r>
      <t xml:space="preserve">BROJČANA OZNAKA AKTIVNOSTI/PROJEKTA </t>
    </r>
    <r>
      <rPr>
        <b/>
        <sz val="10"/>
        <color rgb="FF000000"/>
        <rFont val="Arial"/>
        <family val="2"/>
        <charset val="238"/>
      </rPr>
      <t>K 618391</t>
    </r>
  </si>
  <si>
    <t>Hitne intervencije u sustavu socijalne skrbi</t>
  </si>
  <si>
    <t>Na osnovu Pravilnika o polugodišnjem i godišnjem izvještaju o izvršenju proračuna i financijskog plana (NN 85/23) te na osnovu članka 19. Statuta Centra za pružanje usluga u zajednici Svitanje,</t>
  </si>
  <si>
    <t xml:space="preserve">    PREDSJEDNICA UPRAVNOG VIJEĆA:</t>
  </si>
  <si>
    <t>IZVRŠENJE FINANCIJSKOG PLANA PRORAČUNSKOG KORISNIKA DRŽAVNOG PRORAČUNA
ZA  2025. GODINU</t>
  </si>
  <si>
    <t>IZVORNI PLAN ILI REBALANS 2025.*</t>
  </si>
  <si>
    <t>TEKUĆI PLAN 2025.*</t>
  </si>
  <si>
    <t xml:space="preserve">OSTVARENJE/IZVRŠENJE 
2025. </t>
  </si>
  <si>
    <t xml:space="preserve">OSTVARENJE/ IZVRŠENJE 
2025. </t>
  </si>
  <si>
    <t xml:space="preserve">OSTVARENJE/ IZVRŠENJE 
2025 </t>
  </si>
  <si>
    <t>Naknada za korištenje privatnog automobila u službene svrhe</t>
  </si>
  <si>
    <t>Pomoći proračuinskim korisnicima iz proračuna koji im nije nadležan</t>
  </si>
  <si>
    <t>Tekuće pomoći proračunskim korisnicima iz proračuna koji im nije nadležan</t>
  </si>
  <si>
    <t>Građevinski objekti</t>
  </si>
  <si>
    <t>Poslovni objekti</t>
  </si>
  <si>
    <t>OSTVARENJE/ IZVRŠENJE 
2025</t>
  </si>
  <si>
    <t>Potpore</t>
  </si>
  <si>
    <t>Prijenosi između proračunskih korisnika istog proračuna</t>
  </si>
  <si>
    <r>
      <t>BROJČANA OZNAKA AKTIVNOSTI/PROJEKTA</t>
    </r>
    <r>
      <rPr>
        <b/>
        <sz val="10"/>
        <color rgb="FF000000"/>
        <rFont val="Arial"/>
        <family val="2"/>
        <charset val="238"/>
      </rPr>
      <t xml:space="preserve"> K 618350</t>
    </r>
  </si>
  <si>
    <t>POBOLJŠANJE INFRASTUKTURE</t>
  </si>
  <si>
    <r>
      <t>BROJČANA OZNAKA AKTIVNOSTI/PROJEKTA</t>
    </r>
    <r>
      <rPr>
        <b/>
        <sz val="10"/>
        <color rgb="FF000000"/>
        <rFont val="Arial"/>
        <family val="2"/>
        <charset val="238"/>
      </rPr>
      <t xml:space="preserve"> K 792000</t>
    </r>
  </si>
  <si>
    <t>OBNOVA VOZNOG PARKA U SUSTAVU SOCIJALNE SKRBI</t>
  </si>
  <si>
    <r>
      <t xml:space="preserve">BROJČANA OZNAKA IZVORA FINANCIRANJA </t>
    </r>
    <r>
      <rPr>
        <b/>
        <sz val="10"/>
        <color rgb="FF000000"/>
        <rFont val="Arial"/>
        <family val="2"/>
        <charset val="238"/>
      </rPr>
      <t>43</t>
    </r>
  </si>
  <si>
    <t>Centar za pružanje usluga u zajednici Svitanje, Koprivnica</t>
  </si>
  <si>
    <t>400-01/26-01/4</t>
  </si>
  <si>
    <t>2137-27-06-04-26-1</t>
  </si>
  <si>
    <t xml:space="preserve">                                                                              Koprivnica Upravno vijeće na sjednici održanoj dana 20.03.2026. godine usvaja </t>
  </si>
  <si>
    <t>U Koprivnici, 20.03.2026.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</si>
</sst>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charset val="238"/>
    </font>
    <font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43" fontId="18" fillId="0" borderId="0" applyFont="0" applyFill="0" applyBorder="0" applyAlignment="0" applyProtection="0"/>
    <xf numFmtId="0" fontId="25" fillId="0" borderId="0"/>
    <xf numFmtId="0" fontId="7" fillId="0" borderId="0"/>
  </cellStyleXfs>
  <cellXfs count="221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0" fillId="0" borderId="3" xfId="0" applyBorder="1"/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6" fillId="0" borderId="3" xfId="2" applyFont="1" applyBorder="1" applyAlignment="1">
      <alignment horizontal="right"/>
    </xf>
    <xf numFmtId="43" fontId="6" fillId="3" borderId="3" xfId="2" applyFont="1" applyFill="1" applyBorder="1" applyAlignment="1">
      <alignment horizontal="right"/>
    </xf>
    <xf numFmtId="43" fontId="7" fillId="3" borderId="3" xfId="2" applyFont="1" applyFill="1" applyBorder="1" applyAlignment="1">
      <alignment vertical="center" wrapText="1"/>
    </xf>
    <xf numFmtId="43" fontId="9" fillId="0" borderId="3" xfId="2" applyFont="1" applyBorder="1" applyAlignment="1">
      <alignment horizontal="left" vertical="center" wrapText="1"/>
    </xf>
    <xf numFmtId="43" fontId="7" fillId="0" borderId="3" xfId="2" applyFont="1" applyBorder="1" applyAlignment="1">
      <alignment vertical="center" wrapText="1"/>
    </xf>
    <xf numFmtId="43" fontId="6" fillId="3" borderId="3" xfId="2" quotePrefix="1" applyFont="1" applyFill="1" applyBorder="1" applyAlignment="1">
      <alignment horizontal="left" wrapText="1"/>
    </xf>
    <xf numFmtId="43" fontId="6" fillId="3" borderId="3" xfId="2" applyFont="1" applyFill="1" applyBorder="1" applyAlignment="1">
      <alignment horizontal="center" vertical="center" wrapText="1"/>
    </xf>
    <xf numFmtId="43" fontId="6" fillId="3" borderId="3" xfId="2" applyFont="1" applyFill="1" applyBorder="1" applyAlignment="1">
      <alignment horizontal="left" vertical="center" wrapText="1"/>
    </xf>
    <xf numFmtId="43" fontId="19" fillId="0" borderId="0" xfId="2" applyFont="1"/>
    <xf numFmtId="0" fontId="3" fillId="0" borderId="0" xfId="0" applyFont="1" applyAlignment="1">
      <alignment horizontal="center" vertical="center" wrapText="1"/>
    </xf>
    <xf numFmtId="0" fontId="6" fillId="0" borderId="3" xfId="0" quotePrefix="1" applyFont="1" applyBorder="1" applyAlignment="1">
      <alignment horizontal="center" vertical="center"/>
    </xf>
    <xf numFmtId="43" fontId="19" fillId="3" borderId="0" xfId="2" applyFont="1" applyFill="1"/>
    <xf numFmtId="43" fontId="7" fillId="3" borderId="3" xfId="2" applyFont="1" applyFill="1" applyBorder="1" applyAlignment="1">
      <alignment wrapText="1"/>
    </xf>
    <xf numFmtId="43" fontId="3" fillId="2" borderId="3" xfId="2" applyFont="1" applyFill="1" applyBorder="1" applyAlignment="1">
      <alignment horizontal="right"/>
    </xf>
    <xf numFmtId="43" fontId="0" fillId="0" borderId="3" xfId="2" applyFont="1" applyBorder="1"/>
    <xf numFmtId="0" fontId="9" fillId="0" borderId="3" xfId="0" applyFont="1" applyBorder="1" applyAlignment="1">
      <alignment vertical="justify"/>
    </xf>
    <xf numFmtId="43" fontId="9" fillId="0" borderId="3" xfId="2" applyFont="1" applyBorder="1" applyAlignment="1">
      <alignment horizontal="center" vertical="justify"/>
    </xf>
    <xf numFmtId="0" fontId="7" fillId="0" borderId="3" xfId="0" applyFont="1" applyBorder="1" applyAlignment="1">
      <alignment vertical="justify"/>
    </xf>
    <xf numFmtId="43" fontId="7" fillId="0" borderId="3" xfId="2" applyFont="1" applyBorder="1" applyAlignment="1">
      <alignment horizontal="center" vertical="justify"/>
    </xf>
    <xf numFmtId="0" fontId="0" fillId="0" borderId="3" xfId="0" applyBorder="1" applyAlignment="1">
      <alignment vertical="justify"/>
    </xf>
    <xf numFmtId="43" fontId="9" fillId="0" borderId="3" xfId="2" applyFont="1" applyBorder="1"/>
    <xf numFmtId="43" fontId="7" fillId="0" borderId="3" xfId="2" applyFont="1" applyBorder="1"/>
    <xf numFmtId="43" fontId="9" fillId="0" borderId="3" xfId="2" applyFont="1" applyBorder="1" applyAlignment="1">
      <alignment vertical="justify"/>
    </xf>
    <xf numFmtId="43" fontId="7" fillId="0" borderId="3" xfId="2" applyFont="1" applyBorder="1" applyAlignment="1">
      <alignment vertical="justify"/>
    </xf>
    <xf numFmtId="43" fontId="0" fillId="0" borderId="3" xfId="2" applyFont="1" applyBorder="1" applyAlignment="1">
      <alignment vertical="justify"/>
    </xf>
    <xf numFmtId="43" fontId="6" fillId="2" borderId="3" xfId="2" applyFont="1" applyFill="1" applyBorder="1" applyAlignment="1">
      <alignment horizontal="right"/>
    </xf>
    <xf numFmtId="0" fontId="1" fillId="0" borderId="3" xfId="0" applyFont="1" applyBorder="1"/>
    <xf numFmtId="0" fontId="9" fillId="0" borderId="3" xfId="0" applyFont="1" applyBorder="1"/>
    <xf numFmtId="0" fontId="0" fillId="0" borderId="3" xfId="0" applyBorder="1" applyAlignment="1">
      <alignment horizontal="center" vertical="center"/>
    </xf>
    <xf numFmtId="0" fontId="7" fillId="0" borderId="3" xfId="0" applyFont="1" applyBorder="1"/>
    <xf numFmtId="0" fontId="14" fillId="0" borderId="3" xfId="0" applyFont="1" applyBorder="1" applyAlignment="1">
      <alignment vertical="top" wrapText="1"/>
    </xf>
    <xf numFmtId="43" fontId="1" fillId="0" borderId="3" xfId="2" applyFont="1" applyBorder="1"/>
    <xf numFmtId="0" fontId="20" fillId="2" borderId="3" xfId="0" quotePrefix="1" applyFont="1" applyFill="1" applyBorder="1" applyAlignment="1">
      <alignment horizontal="left" vertical="center"/>
    </xf>
    <xf numFmtId="43" fontId="21" fillId="2" borderId="3" xfId="2" applyFont="1" applyFill="1" applyBorder="1" applyAlignment="1">
      <alignment vertical="center" wrapText="1"/>
    </xf>
    <xf numFmtId="43" fontId="18" fillId="0" borderId="3" xfId="2" applyFont="1" applyBorder="1"/>
    <xf numFmtId="0" fontId="1" fillId="0" borderId="3" xfId="0" applyFont="1" applyBorder="1" applyAlignment="1">
      <alignment vertical="justify"/>
    </xf>
    <xf numFmtId="43" fontId="1" fillId="0" borderId="3" xfId="2" applyFont="1" applyBorder="1" applyAlignment="1">
      <alignment vertical="justify"/>
    </xf>
    <xf numFmtId="43" fontId="0" fillId="0" borderId="0" xfId="2" applyFont="1"/>
    <xf numFmtId="43" fontId="14" fillId="0" borderId="0" xfId="2" applyFont="1" applyAlignment="1">
      <alignment vertical="top" wrapText="1"/>
    </xf>
    <xf numFmtId="0" fontId="2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43" fontId="19" fillId="0" borderId="3" xfId="2" applyFont="1" applyBorder="1" applyAlignment="1">
      <alignment vertical="top" wrapText="1"/>
    </xf>
    <xf numFmtId="43" fontId="22" fillId="0" borderId="0" xfId="2" applyFont="1" applyAlignment="1">
      <alignment vertical="top" wrapText="1"/>
    </xf>
    <xf numFmtId="43" fontId="22" fillId="0" borderId="3" xfId="2" applyFont="1" applyBorder="1" applyAlignment="1">
      <alignment vertical="top" wrapText="1"/>
    </xf>
    <xf numFmtId="43" fontId="22" fillId="0" borderId="3" xfId="2" applyFont="1" applyBorder="1"/>
    <xf numFmtId="0" fontId="19" fillId="0" borderId="0" xfId="0" applyFont="1"/>
    <xf numFmtId="43" fontId="19" fillId="0" borderId="3" xfId="2" applyFont="1" applyBorder="1"/>
    <xf numFmtId="164" fontId="9" fillId="2" borderId="3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distributed" vertical="center"/>
    </xf>
    <xf numFmtId="0" fontId="8" fillId="2" borderId="3" xfId="0" quotePrefix="1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distributed"/>
    </xf>
    <xf numFmtId="43" fontId="3" fillId="2" borderId="3" xfId="2" applyFont="1" applyFill="1" applyBorder="1" applyAlignment="1">
      <alignment horizontal="right" wrapText="1"/>
    </xf>
    <xf numFmtId="43" fontId="3" fillId="0" borderId="3" xfId="2" applyFont="1" applyBorder="1" applyAlignment="1">
      <alignment horizontal="right"/>
    </xf>
    <xf numFmtId="43" fontId="9" fillId="3" borderId="3" xfId="2" applyFont="1" applyFill="1" applyBorder="1" applyAlignment="1">
      <alignment vertical="center"/>
    </xf>
    <xf numFmtId="0" fontId="6" fillId="0" borderId="0" xfId="0" quotePrefix="1" applyFont="1" applyAlignment="1">
      <alignment horizontal="left" vertical="center" wrapText="1"/>
    </xf>
    <xf numFmtId="43" fontId="7" fillId="0" borderId="0" xfId="2" applyFont="1" applyFill="1" applyBorder="1" applyAlignment="1">
      <alignment wrapText="1"/>
    </xf>
    <xf numFmtId="43" fontId="6" fillId="0" borderId="0" xfId="2" applyFont="1" applyFill="1" applyBorder="1" applyAlignment="1">
      <alignment horizontal="right"/>
    </xf>
    <xf numFmtId="43" fontId="3" fillId="3" borderId="3" xfId="2" applyFont="1" applyFill="1" applyBorder="1" applyAlignment="1">
      <alignment horizontal="right"/>
    </xf>
    <xf numFmtId="164" fontId="9" fillId="0" borderId="3" xfId="0" applyNumberFormat="1" applyFont="1" applyBorder="1" applyAlignment="1">
      <alignment vertical="center" wrapText="1"/>
    </xf>
    <xf numFmtId="43" fontId="6" fillId="0" borderId="3" xfId="2" applyFont="1" applyFill="1" applyBorder="1" applyAlignment="1">
      <alignment horizontal="right"/>
    </xf>
    <xf numFmtId="43" fontId="0" fillId="0" borderId="3" xfId="2" applyFont="1" applyFill="1" applyBorder="1"/>
    <xf numFmtId="43" fontId="3" fillId="0" borderId="3" xfId="2" applyFont="1" applyFill="1" applyBorder="1" applyAlignment="1">
      <alignment horizontal="right"/>
    </xf>
    <xf numFmtId="0" fontId="24" fillId="0" borderId="0" xfId="0" applyFont="1"/>
    <xf numFmtId="0" fontId="24" fillId="0" borderId="0" xfId="0" applyFont="1" applyAlignment="1">
      <alignment horizontal="left"/>
    </xf>
    <xf numFmtId="0" fontId="9" fillId="2" borderId="3" xfId="0" applyFont="1" applyFill="1" applyBorder="1" applyAlignment="1">
      <alignment horizontal="justify" vertical="center" wrapText="1"/>
    </xf>
    <xf numFmtId="0" fontId="9" fillId="2" borderId="3" xfId="0" quotePrefix="1" applyFont="1" applyFill="1" applyBorder="1" applyAlignment="1">
      <alignment horizontal="justify" vertical="center"/>
    </xf>
    <xf numFmtId="0" fontId="7" fillId="2" borderId="3" xfId="0" quotePrefix="1" applyFont="1" applyFill="1" applyBorder="1" applyAlignment="1">
      <alignment horizontal="justify" vertical="center"/>
    </xf>
    <xf numFmtId="0" fontId="9" fillId="2" borderId="3" xfId="0" quotePrefix="1" applyFont="1" applyFill="1" applyBorder="1" applyAlignment="1">
      <alignment horizontal="justify" vertical="center" wrapText="1"/>
    </xf>
    <xf numFmtId="0" fontId="7" fillId="2" borderId="3" xfId="0" quotePrefix="1" applyFont="1" applyFill="1" applyBorder="1" applyAlignment="1">
      <alignment horizontal="justify" vertical="center" wrapText="1"/>
    </xf>
    <xf numFmtId="43" fontId="1" fillId="0" borderId="3" xfId="2" applyFont="1" applyBorder="1" applyAlignment="1">
      <alignment horizontal="center" vertical="center"/>
    </xf>
    <xf numFmtId="43" fontId="9" fillId="0" borderId="3" xfId="2" applyFont="1" applyBorder="1" applyAlignment="1">
      <alignment horizontal="center" vertical="center"/>
    </xf>
    <xf numFmtId="43" fontId="19" fillId="0" borderId="3" xfId="2" applyFont="1" applyFill="1" applyBorder="1"/>
    <xf numFmtId="43" fontId="0" fillId="0" borderId="0" xfId="2" applyFont="1" applyBorder="1"/>
    <xf numFmtId="0" fontId="0" fillId="0" borderId="6" xfId="0" applyBorder="1"/>
    <xf numFmtId="43" fontId="6" fillId="6" borderId="4" xfId="2" applyFont="1" applyFill="1" applyBorder="1" applyAlignment="1">
      <alignment horizontal="center" vertical="distributed"/>
    </xf>
    <xf numFmtId="43" fontId="6" fillId="6" borderId="3" xfId="2" applyFont="1" applyFill="1" applyBorder="1" applyAlignment="1">
      <alignment horizontal="center" vertical="distributed"/>
    </xf>
    <xf numFmtId="0" fontId="6" fillId="2" borderId="2" xfId="0" quotePrefix="1" applyFont="1" applyFill="1" applyBorder="1" applyAlignment="1">
      <alignment horizontal="center" vertical="distributed" wrapText="1"/>
    </xf>
    <xf numFmtId="43" fontId="3" fillId="2" borderId="4" xfId="2" applyFont="1" applyFill="1" applyBorder="1" applyAlignment="1">
      <alignment horizontal="center" vertical="distributed"/>
    </xf>
    <xf numFmtId="43" fontId="3" fillId="2" borderId="3" xfId="2" applyFont="1" applyFill="1" applyBorder="1" applyAlignment="1">
      <alignment horizontal="center" vertical="distributed"/>
    </xf>
    <xf numFmtId="43" fontId="6" fillId="2" borderId="3" xfId="2" applyFont="1" applyFill="1" applyBorder="1" applyAlignment="1">
      <alignment horizontal="center" vertical="distributed"/>
    </xf>
    <xf numFmtId="43" fontId="6" fillId="4" borderId="4" xfId="2" applyFont="1" applyFill="1" applyBorder="1" applyAlignment="1">
      <alignment horizontal="center" vertical="distributed"/>
    </xf>
    <xf numFmtId="43" fontId="6" fillId="4" borderId="3" xfId="2" applyFont="1" applyFill="1" applyBorder="1" applyAlignment="1">
      <alignment horizontal="center" vertical="distributed"/>
    </xf>
    <xf numFmtId="0" fontId="6" fillId="2" borderId="4" xfId="0" applyFont="1" applyFill="1" applyBorder="1" applyAlignment="1">
      <alignment horizontal="center" vertical="distributed" wrapText="1"/>
    </xf>
    <xf numFmtId="43" fontId="6" fillId="2" borderId="4" xfId="2" applyFont="1" applyFill="1" applyBorder="1" applyAlignment="1">
      <alignment horizontal="center" vertical="distributed"/>
    </xf>
    <xf numFmtId="0" fontId="23" fillId="0" borderId="3" xfId="0" applyFont="1" applyBorder="1" applyAlignment="1">
      <alignment horizontal="center" vertical="distributed" wrapText="1"/>
    </xf>
    <xf numFmtId="0" fontId="6" fillId="2" borderId="1" xfId="0" applyFont="1" applyFill="1" applyBorder="1" applyAlignment="1">
      <alignment horizontal="center" vertical="distributed" wrapText="1"/>
    </xf>
    <xf numFmtId="0" fontId="6" fillId="2" borderId="2" xfId="0" applyFont="1" applyFill="1" applyBorder="1" applyAlignment="1">
      <alignment horizontal="center" vertical="distributed" wrapText="1"/>
    </xf>
    <xf numFmtId="0" fontId="7" fillId="2" borderId="3" xfId="0" quotePrefix="1" applyFont="1" applyFill="1" applyBorder="1" applyAlignment="1">
      <alignment horizontal="center" vertical="distributed"/>
    </xf>
    <xf numFmtId="43" fontId="9" fillId="0" borderId="3" xfId="2" applyFont="1" applyBorder="1" applyAlignment="1">
      <alignment horizontal="center" vertical="distributed"/>
    </xf>
    <xf numFmtId="0" fontId="7" fillId="0" borderId="3" xfId="0" applyFont="1" applyBorder="1" applyAlignment="1">
      <alignment horizontal="center" vertical="distributed"/>
    </xf>
    <xf numFmtId="43" fontId="7" fillId="0" borderId="3" xfId="2" applyFont="1" applyBorder="1" applyAlignment="1">
      <alignment horizontal="center" vertical="distributed"/>
    </xf>
    <xf numFmtId="0" fontId="0" fillId="0" borderId="3" xfId="0" applyBorder="1" applyAlignment="1">
      <alignment horizontal="center" vertical="distributed"/>
    </xf>
    <xf numFmtId="43" fontId="19" fillId="0" borderId="3" xfId="2" applyFont="1" applyBorder="1" applyAlignment="1">
      <alignment horizontal="center" vertical="distributed"/>
    </xf>
    <xf numFmtId="0" fontId="1" fillId="0" borderId="3" xfId="0" applyFont="1" applyBorder="1" applyAlignment="1">
      <alignment horizontal="center" vertical="distributed"/>
    </xf>
    <xf numFmtId="43" fontId="22" fillId="0" borderId="3" xfId="2" applyFont="1" applyBorder="1" applyAlignment="1">
      <alignment horizontal="center" vertical="distributed"/>
    </xf>
    <xf numFmtId="0" fontId="1" fillId="0" borderId="1" xfId="0" applyFont="1" applyBorder="1" applyAlignment="1">
      <alignment horizontal="center" vertical="distributed"/>
    </xf>
    <xf numFmtId="0" fontId="1" fillId="0" borderId="2" xfId="0" applyFont="1" applyBorder="1" applyAlignment="1">
      <alignment horizontal="center" vertical="distributed"/>
    </xf>
    <xf numFmtId="0" fontId="9" fillId="2" borderId="3" xfId="0" applyFont="1" applyFill="1" applyBorder="1" applyAlignment="1">
      <alignment horizontal="center" vertical="distributed" wrapText="1"/>
    </xf>
    <xf numFmtId="43" fontId="19" fillId="0" borderId="0" xfId="2" applyFont="1" applyAlignment="1">
      <alignment horizontal="center" vertical="distributed"/>
    </xf>
    <xf numFmtId="0" fontId="7" fillId="2" borderId="7" xfId="0" quotePrefix="1" applyFont="1" applyFill="1" applyBorder="1" applyAlignment="1">
      <alignment horizontal="center" vertical="distributed"/>
    </xf>
    <xf numFmtId="43" fontId="19" fillId="0" borderId="7" xfId="2" applyFont="1" applyBorder="1" applyAlignment="1">
      <alignment horizontal="center" vertical="distributed"/>
    </xf>
    <xf numFmtId="43" fontId="3" fillId="2" borderId="7" xfId="2" applyFont="1" applyFill="1" applyBorder="1" applyAlignment="1">
      <alignment horizontal="center" vertical="distributed"/>
    </xf>
    <xf numFmtId="0" fontId="9" fillId="2" borderId="3" xfId="0" applyFont="1" applyFill="1" applyBorder="1" applyAlignment="1">
      <alignment horizontal="center" vertical="distributed"/>
    </xf>
    <xf numFmtId="0" fontId="19" fillId="0" borderId="3" xfId="0" applyFont="1" applyBorder="1" applyAlignment="1">
      <alignment horizontal="center" vertical="distributed"/>
    </xf>
    <xf numFmtId="0" fontId="6" fillId="5" borderId="4" xfId="0" applyFont="1" applyFill="1" applyBorder="1" applyAlignment="1">
      <alignment horizontal="center" vertical="distributed" wrapText="1"/>
    </xf>
    <xf numFmtId="43" fontId="6" fillId="5" borderId="4" xfId="2" applyFont="1" applyFill="1" applyBorder="1" applyAlignment="1">
      <alignment horizontal="center" vertical="distributed"/>
    </xf>
    <xf numFmtId="43" fontId="6" fillId="5" borderId="3" xfId="2" applyFont="1" applyFill="1" applyBorder="1" applyAlignment="1">
      <alignment horizontal="center" vertical="distributed"/>
    </xf>
    <xf numFmtId="0" fontId="23" fillId="0" borderId="1" xfId="0" applyFont="1" applyBorder="1" applyAlignment="1">
      <alignment horizontal="center" vertical="distributed" wrapText="1"/>
    </xf>
    <xf numFmtId="0" fontId="7" fillId="0" borderId="1" xfId="0" applyFont="1" applyBorder="1" applyAlignment="1">
      <alignment horizontal="center" vertical="distributed"/>
    </xf>
    <xf numFmtId="0" fontId="14" fillId="0" borderId="3" xfId="0" applyFont="1" applyBorder="1" applyAlignment="1">
      <alignment horizontal="center" vertical="distributed" wrapText="1"/>
    </xf>
    <xf numFmtId="0" fontId="23" fillId="7" borderId="3" xfId="0" applyFont="1" applyFill="1" applyBorder="1" applyAlignment="1">
      <alignment horizontal="center" vertical="distributed" wrapText="1"/>
    </xf>
    <xf numFmtId="43" fontId="6" fillId="0" borderId="3" xfId="2" applyFont="1" applyFill="1" applyBorder="1" applyAlignment="1">
      <alignment horizontal="center" vertical="distributed"/>
    </xf>
    <xf numFmtId="43" fontId="19" fillId="0" borderId="3" xfId="2" applyFont="1" applyFill="1" applyBorder="1" applyAlignment="1">
      <alignment horizontal="center" vertical="distributed"/>
    </xf>
    <xf numFmtId="43" fontId="22" fillId="7" borderId="0" xfId="2" applyFont="1" applyFill="1" applyAlignment="1">
      <alignment horizontal="center" vertical="distributed"/>
    </xf>
    <xf numFmtId="43" fontId="22" fillId="0" borderId="3" xfId="2" applyFont="1" applyFill="1" applyBorder="1" applyAlignment="1">
      <alignment horizontal="center" vertical="distributed"/>
    </xf>
    <xf numFmtId="43" fontId="6" fillId="7" borderId="8" xfId="2" applyFont="1" applyFill="1" applyBorder="1" applyAlignment="1">
      <alignment horizontal="center" vertical="distributed"/>
    </xf>
    <xf numFmtId="43" fontId="3" fillId="0" borderId="3" xfId="2" applyFont="1" applyFill="1" applyBorder="1" applyAlignment="1">
      <alignment horizontal="center" vertical="distributed"/>
    </xf>
    <xf numFmtId="0" fontId="26" fillId="0" borderId="3" xfId="0" applyFont="1" applyBorder="1" applyAlignment="1">
      <alignment horizontal="center" vertical="distributed" wrapText="1"/>
    </xf>
    <xf numFmtId="0" fontId="19" fillId="0" borderId="3" xfId="0" applyFont="1" applyBorder="1" applyAlignment="1">
      <alignment horizontal="center" vertical="distributed" wrapText="1"/>
    </xf>
    <xf numFmtId="0" fontId="0" fillId="0" borderId="7" xfId="0" applyBorder="1" applyAlignment="1">
      <alignment horizontal="center" vertical="distributed"/>
    </xf>
    <xf numFmtId="0" fontId="1" fillId="0" borderId="4" xfId="0" applyFont="1" applyBorder="1" applyAlignment="1">
      <alignment horizontal="center" vertical="distributed"/>
    </xf>
    <xf numFmtId="43" fontId="22" fillId="0" borderId="4" xfId="2" applyFont="1" applyBorder="1" applyAlignment="1">
      <alignment horizontal="center" vertical="distributed"/>
    </xf>
    <xf numFmtId="0" fontId="6" fillId="6" borderId="4" xfId="0" applyFont="1" applyFill="1" applyBorder="1" applyAlignment="1">
      <alignment horizontal="center" vertical="distributed" wrapText="1"/>
    </xf>
    <xf numFmtId="43" fontId="6" fillId="4" borderId="4" xfId="2" applyFont="1" applyFill="1" applyBorder="1" applyAlignment="1">
      <alignment horizontal="center" vertical="distributed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distributed" wrapText="1"/>
    </xf>
    <xf numFmtId="0" fontId="3" fillId="0" borderId="2" xfId="0" applyFont="1" applyBorder="1" applyAlignment="1">
      <alignment horizontal="center" vertical="distributed" wrapText="1"/>
    </xf>
    <xf numFmtId="0" fontId="3" fillId="0" borderId="4" xfId="0" applyFont="1" applyBorder="1" applyAlignment="1">
      <alignment horizontal="center" vertical="distributed" wrapText="1"/>
    </xf>
    <xf numFmtId="0" fontId="3" fillId="2" borderId="1" xfId="0" applyFont="1" applyFill="1" applyBorder="1" applyAlignment="1">
      <alignment horizontal="center" vertical="distributed" wrapText="1"/>
    </xf>
    <xf numFmtId="0" fontId="3" fillId="2" borderId="2" xfId="0" applyFont="1" applyFill="1" applyBorder="1" applyAlignment="1">
      <alignment horizontal="center" vertical="distributed" wrapText="1"/>
    </xf>
    <xf numFmtId="0" fontId="3" fillId="2" borderId="4" xfId="0" applyFont="1" applyFill="1" applyBorder="1" applyAlignment="1">
      <alignment horizontal="center" vertical="distributed" wrapText="1"/>
    </xf>
    <xf numFmtId="0" fontId="6" fillId="2" borderId="1" xfId="0" applyFont="1" applyFill="1" applyBorder="1" applyAlignment="1">
      <alignment horizontal="center" vertical="distributed" wrapText="1"/>
    </xf>
    <xf numFmtId="0" fontId="6" fillId="2" borderId="2" xfId="0" applyFont="1" applyFill="1" applyBorder="1" applyAlignment="1">
      <alignment horizontal="center" vertical="distributed" wrapText="1"/>
    </xf>
    <xf numFmtId="0" fontId="6" fillId="2" borderId="4" xfId="0" applyFont="1" applyFill="1" applyBorder="1" applyAlignment="1">
      <alignment horizontal="center" vertical="distributed" wrapText="1"/>
    </xf>
    <xf numFmtId="0" fontId="6" fillId="7" borderId="1" xfId="0" applyFont="1" applyFill="1" applyBorder="1" applyAlignment="1">
      <alignment horizontal="center" vertical="distributed" wrapText="1"/>
    </xf>
    <xf numFmtId="0" fontId="6" fillId="7" borderId="2" xfId="0" applyFont="1" applyFill="1" applyBorder="1" applyAlignment="1">
      <alignment horizontal="center" vertical="distributed" wrapText="1"/>
    </xf>
    <xf numFmtId="0" fontId="6" fillId="7" borderId="4" xfId="0" applyFont="1" applyFill="1" applyBorder="1" applyAlignment="1">
      <alignment horizontal="center" vertical="distributed" wrapText="1"/>
    </xf>
    <xf numFmtId="0" fontId="6" fillId="5" borderId="1" xfId="0" applyFont="1" applyFill="1" applyBorder="1" applyAlignment="1">
      <alignment horizontal="center" vertical="distributed" wrapText="1"/>
    </xf>
    <xf numFmtId="0" fontId="6" fillId="5" borderId="2" xfId="0" applyFont="1" applyFill="1" applyBorder="1" applyAlignment="1">
      <alignment horizontal="center" vertical="distributed" wrapText="1"/>
    </xf>
    <xf numFmtId="0" fontId="6" fillId="5" borderId="4" xfId="0" applyFont="1" applyFill="1" applyBorder="1" applyAlignment="1">
      <alignment horizontal="center" vertical="distributed" wrapText="1"/>
    </xf>
    <xf numFmtId="43" fontId="6" fillId="4" borderId="1" xfId="2" applyFont="1" applyFill="1" applyBorder="1" applyAlignment="1">
      <alignment horizontal="center" vertical="distributed" wrapText="1"/>
    </xf>
    <xf numFmtId="43" fontId="6" fillId="4" borderId="2" xfId="2" applyFont="1" applyFill="1" applyBorder="1" applyAlignment="1">
      <alignment horizontal="center" vertical="distributed" wrapText="1"/>
    </xf>
    <xf numFmtId="43" fontId="6" fillId="4" borderId="4" xfId="2" applyFont="1" applyFill="1" applyBorder="1" applyAlignment="1">
      <alignment horizontal="center" vertical="distributed" wrapText="1"/>
    </xf>
    <xf numFmtId="0" fontId="16" fillId="0" borderId="0" xfId="0" applyFont="1" applyAlignment="1">
      <alignment horizontal="center"/>
    </xf>
    <xf numFmtId="0" fontId="6" fillId="6" borderId="1" xfId="0" applyFont="1" applyFill="1" applyBorder="1" applyAlignment="1">
      <alignment horizontal="center" vertical="distributed" wrapText="1"/>
    </xf>
    <xf numFmtId="0" fontId="6" fillId="6" borderId="2" xfId="0" applyFont="1" applyFill="1" applyBorder="1" applyAlignment="1">
      <alignment horizontal="center" vertical="distributed" wrapText="1"/>
    </xf>
    <xf numFmtId="0" fontId="6" fillId="6" borderId="4" xfId="0" applyFont="1" applyFill="1" applyBorder="1" applyAlignment="1">
      <alignment horizontal="center" vertical="distributed" wrapText="1"/>
    </xf>
    <xf numFmtId="0" fontId="24" fillId="0" borderId="0" xfId="0" applyFont="1" applyFill="1"/>
  </cellXfs>
  <cellStyles count="5">
    <cellStyle name="Normalno" xfId="0" builtinId="0"/>
    <cellStyle name="Normalno 2" xfId="3" xr:uid="{1AACD71E-E29B-42EC-8F8C-B7BC964FB532}"/>
    <cellStyle name="Normalno 3" xfId="4" xr:uid="{8D9506B6-8B23-4361-AE3B-C0CDCC2A07B6}"/>
    <cellStyle name="Obično_List4" xfId="1" xr:uid="{00000000-0005-0000-0000-000001000000}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46"/>
  <sheetViews>
    <sheetView tabSelected="1" topLeftCell="A23" zoomScaleNormal="100" workbookViewId="0">
      <selection activeCell="G43" sqref="G43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x14ac:dyDescent="0.25">
      <c r="B1" s="107" t="s">
        <v>198</v>
      </c>
      <c r="C1" s="107"/>
      <c r="D1" s="107"/>
      <c r="E1" s="107"/>
      <c r="F1" s="107"/>
      <c r="G1" s="107"/>
      <c r="H1" s="107"/>
      <c r="I1" s="107"/>
      <c r="J1" s="107"/>
      <c r="K1" s="107"/>
    </row>
    <row r="2" spans="2:13" x14ac:dyDescent="0.25">
      <c r="B2" s="220" t="s">
        <v>222</v>
      </c>
      <c r="C2" s="220"/>
      <c r="D2" s="220"/>
      <c r="E2" s="220"/>
      <c r="F2" s="220"/>
      <c r="G2" s="220"/>
      <c r="H2" s="220"/>
      <c r="I2" s="220"/>
      <c r="J2" s="107"/>
      <c r="K2" s="107"/>
    </row>
    <row r="4" spans="2:13" ht="42" customHeight="1" x14ac:dyDescent="0.25">
      <c r="B4" s="169" t="s">
        <v>200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28"/>
    </row>
    <row r="5" spans="2:13" ht="18" customHeigh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2:13" ht="15.75" customHeight="1" x14ac:dyDescent="0.25">
      <c r="B6" s="169" t="s">
        <v>12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27"/>
    </row>
    <row r="7" spans="2:13" ht="18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4"/>
    </row>
    <row r="8" spans="2:13" ht="18" customHeight="1" x14ac:dyDescent="0.25">
      <c r="B8" s="169" t="s">
        <v>60</v>
      </c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26"/>
    </row>
    <row r="9" spans="2:13" ht="18" customHeight="1" x14ac:dyDescent="0.25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26"/>
    </row>
    <row r="10" spans="2:13" ht="18" customHeight="1" x14ac:dyDescent="0.25">
      <c r="B10" s="172" t="s">
        <v>68</v>
      </c>
      <c r="C10" s="172"/>
      <c r="D10" s="172"/>
      <c r="E10" s="172"/>
      <c r="F10" s="172"/>
      <c r="G10" s="5"/>
      <c r="H10" s="6"/>
      <c r="I10" s="6"/>
      <c r="J10" s="6"/>
      <c r="K10" s="31"/>
      <c r="L10" s="31"/>
    </row>
    <row r="11" spans="2:13" ht="25.5" x14ac:dyDescent="0.25">
      <c r="B11" s="175" t="s">
        <v>8</v>
      </c>
      <c r="C11" s="175"/>
      <c r="D11" s="175"/>
      <c r="E11" s="175"/>
      <c r="F11" s="175"/>
      <c r="G11" s="29" t="s">
        <v>188</v>
      </c>
      <c r="H11" s="29" t="s">
        <v>201</v>
      </c>
      <c r="I11" s="29" t="s">
        <v>202</v>
      </c>
      <c r="J11" s="29" t="s">
        <v>203</v>
      </c>
      <c r="K11" s="29" t="s">
        <v>28</v>
      </c>
      <c r="L11" s="29" t="s">
        <v>58</v>
      </c>
    </row>
    <row r="12" spans="2:13" x14ac:dyDescent="0.25">
      <c r="B12" s="188">
        <v>1</v>
      </c>
      <c r="C12" s="188"/>
      <c r="D12" s="188"/>
      <c r="E12" s="188"/>
      <c r="F12" s="189"/>
      <c r="G12" s="35">
        <v>2</v>
      </c>
      <c r="H12" s="34">
        <v>3</v>
      </c>
      <c r="I12" s="34">
        <v>4</v>
      </c>
      <c r="J12" s="34">
        <v>5</v>
      </c>
      <c r="K12" s="34" t="s">
        <v>41</v>
      </c>
      <c r="L12" s="34" t="s">
        <v>42</v>
      </c>
    </row>
    <row r="13" spans="2:13" x14ac:dyDescent="0.25">
      <c r="B13" s="173" t="s">
        <v>30</v>
      </c>
      <c r="C13" s="174"/>
      <c r="D13" s="174"/>
      <c r="E13" s="174"/>
      <c r="F13" s="186"/>
      <c r="G13" s="97">
        <v>864301.82</v>
      </c>
      <c r="H13" s="97">
        <v>1364935</v>
      </c>
      <c r="I13" s="97">
        <v>1232407.01</v>
      </c>
      <c r="J13" s="97">
        <v>1195412.47</v>
      </c>
      <c r="K13" s="97">
        <f>J13/G13*100</f>
        <v>138.30960925200876</v>
      </c>
      <c r="L13" s="97">
        <f>J13/I13*100</f>
        <v>96.998188122931879</v>
      </c>
    </row>
    <row r="14" spans="2:13" x14ac:dyDescent="0.25">
      <c r="B14" s="187" t="s">
        <v>29</v>
      </c>
      <c r="C14" s="186"/>
      <c r="D14" s="186"/>
      <c r="E14" s="186"/>
      <c r="F14" s="186"/>
      <c r="G14" s="45">
        <v>0</v>
      </c>
      <c r="H14" s="97">
        <v>0</v>
      </c>
      <c r="I14" s="97">
        <v>0</v>
      </c>
      <c r="J14" s="45">
        <v>0</v>
      </c>
      <c r="K14" s="45">
        <v>0</v>
      </c>
      <c r="L14" s="45">
        <v>0</v>
      </c>
    </row>
    <row r="15" spans="2:13" x14ac:dyDescent="0.25">
      <c r="B15" s="183" t="s">
        <v>0</v>
      </c>
      <c r="C15" s="184"/>
      <c r="D15" s="184"/>
      <c r="E15" s="184"/>
      <c r="F15" s="185"/>
      <c r="G15" s="98">
        <f t="shared" ref="G15" si="0">G13+G14</f>
        <v>864301.82</v>
      </c>
      <c r="H15" s="98">
        <f t="shared" ref="H15:J15" si="1">H13+H14</f>
        <v>1364935</v>
      </c>
      <c r="I15" s="98">
        <f t="shared" si="1"/>
        <v>1232407.01</v>
      </c>
      <c r="J15" s="98">
        <f t="shared" si="1"/>
        <v>1195412.47</v>
      </c>
      <c r="K15" s="46">
        <f t="shared" ref="K15:K19" si="2">J15/G15*100</f>
        <v>138.30960925200876</v>
      </c>
      <c r="L15" s="46">
        <f t="shared" ref="L15:L18" si="3">J15/I15*100</f>
        <v>96.998188122931879</v>
      </c>
    </row>
    <row r="16" spans="2:13" x14ac:dyDescent="0.25">
      <c r="B16" s="191" t="s">
        <v>31</v>
      </c>
      <c r="C16" s="174"/>
      <c r="D16" s="174"/>
      <c r="E16" s="174"/>
      <c r="F16" s="174"/>
      <c r="G16" s="97">
        <v>858897.36</v>
      </c>
      <c r="H16" s="97">
        <v>1364935</v>
      </c>
      <c r="I16" s="97">
        <v>1010883.14</v>
      </c>
      <c r="J16" s="97">
        <v>973804.52</v>
      </c>
      <c r="K16" s="97">
        <f t="shared" si="2"/>
        <v>113.37845071499579</v>
      </c>
      <c r="L16" s="97">
        <f t="shared" si="3"/>
        <v>96.332056740010515</v>
      </c>
    </row>
    <row r="17" spans="1:49" x14ac:dyDescent="0.25">
      <c r="B17" s="187" t="s">
        <v>32</v>
      </c>
      <c r="C17" s="186"/>
      <c r="D17" s="186"/>
      <c r="E17" s="186"/>
      <c r="F17" s="186"/>
      <c r="G17" s="97">
        <v>2355.54</v>
      </c>
      <c r="H17" s="97">
        <v>0</v>
      </c>
      <c r="I17" s="97">
        <v>221523.87</v>
      </c>
      <c r="J17" s="97">
        <v>224815.85</v>
      </c>
      <c r="K17" s="97">
        <f t="shared" si="2"/>
        <v>9544.1321310612439</v>
      </c>
      <c r="L17" s="97">
        <v>0</v>
      </c>
    </row>
    <row r="18" spans="1:49" x14ac:dyDescent="0.25">
      <c r="B18" s="20" t="s">
        <v>1</v>
      </c>
      <c r="C18" s="21"/>
      <c r="D18" s="21"/>
      <c r="E18" s="21"/>
      <c r="F18" s="21"/>
      <c r="G18" s="98">
        <f t="shared" ref="G18" si="4">G16+G17</f>
        <v>861252.9</v>
      </c>
      <c r="H18" s="98">
        <f t="shared" ref="H18:J18" si="5">H16+H17</f>
        <v>1364935</v>
      </c>
      <c r="I18" s="98">
        <f>I16+I17</f>
        <v>1232407.01</v>
      </c>
      <c r="J18" s="98">
        <f t="shared" si="5"/>
        <v>1198620.3700000001</v>
      </c>
      <c r="K18" s="46">
        <f t="shared" si="2"/>
        <v>139.17170786885015</v>
      </c>
      <c r="L18" s="46">
        <f t="shared" si="3"/>
        <v>97.258483623847624</v>
      </c>
    </row>
    <row r="19" spans="1:49" x14ac:dyDescent="0.25">
      <c r="B19" s="190" t="s">
        <v>2</v>
      </c>
      <c r="C19" s="184"/>
      <c r="D19" s="184"/>
      <c r="E19" s="184"/>
      <c r="F19" s="184"/>
      <c r="G19" s="47">
        <f t="shared" ref="G19" si="6">G15-G18</f>
        <v>3048.9199999999255</v>
      </c>
      <c r="H19" s="47">
        <f t="shared" ref="H19:J19" si="7">H15-H18</f>
        <v>0</v>
      </c>
      <c r="I19" s="47">
        <f t="shared" si="7"/>
        <v>0</v>
      </c>
      <c r="J19" s="47">
        <f t="shared" si="7"/>
        <v>-3207.9000000001397</v>
      </c>
      <c r="K19" s="102">
        <f t="shared" si="2"/>
        <v>-105.21430539339237</v>
      </c>
      <c r="L19" s="102">
        <v>0</v>
      </c>
    </row>
    <row r="20" spans="1:49" ht="18" x14ac:dyDescent="0.25">
      <c r="B20" s="3"/>
      <c r="C20" s="7"/>
      <c r="D20" s="7"/>
      <c r="E20" s="7"/>
      <c r="F20" s="7"/>
      <c r="G20" s="54"/>
      <c r="H20" s="54"/>
      <c r="I20" s="54"/>
      <c r="J20" s="54"/>
      <c r="K20" s="1"/>
      <c r="L20" s="1"/>
      <c r="M20" s="1"/>
    </row>
    <row r="21" spans="1:49" ht="18" customHeight="1" x14ac:dyDescent="0.25">
      <c r="B21" s="172" t="s">
        <v>65</v>
      </c>
      <c r="C21" s="172"/>
      <c r="D21" s="172"/>
      <c r="E21" s="172"/>
      <c r="F21" s="172"/>
      <c r="G21" s="54"/>
      <c r="H21" s="54"/>
      <c r="I21" s="54"/>
      <c r="J21" s="54"/>
      <c r="K21" s="1"/>
      <c r="L21" s="1"/>
      <c r="M21" s="1"/>
    </row>
    <row r="22" spans="1:49" ht="25.5" x14ac:dyDescent="0.25">
      <c r="B22" s="175" t="s">
        <v>8</v>
      </c>
      <c r="C22" s="175"/>
      <c r="D22" s="175"/>
      <c r="E22" s="175"/>
      <c r="F22" s="175"/>
      <c r="G22" s="29" t="s">
        <v>188</v>
      </c>
      <c r="H22" s="29" t="s">
        <v>201</v>
      </c>
      <c r="I22" s="29" t="s">
        <v>202</v>
      </c>
      <c r="J22" s="29" t="s">
        <v>203</v>
      </c>
      <c r="K22" s="2" t="s">
        <v>28</v>
      </c>
      <c r="L22" s="2" t="s">
        <v>28</v>
      </c>
    </row>
    <row r="23" spans="1:49" x14ac:dyDescent="0.25">
      <c r="B23" s="176">
        <v>1</v>
      </c>
      <c r="C23" s="177"/>
      <c r="D23" s="177"/>
      <c r="E23" s="177"/>
      <c r="F23" s="177"/>
      <c r="G23" s="55">
        <v>2</v>
      </c>
      <c r="H23" s="2">
        <v>3</v>
      </c>
      <c r="I23" s="2">
        <v>4</v>
      </c>
      <c r="J23" s="2">
        <v>5</v>
      </c>
      <c r="K23" s="2" t="s">
        <v>41</v>
      </c>
      <c r="L23" s="2" t="s">
        <v>42</v>
      </c>
    </row>
    <row r="24" spans="1:49" ht="15.75" customHeight="1" x14ac:dyDescent="0.25">
      <c r="B24" s="173" t="s">
        <v>33</v>
      </c>
      <c r="C24" s="178"/>
      <c r="D24" s="178"/>
      <c r="E24" s="178"/>
      <c r="F24" s="178"/>
      <c r="G24" s="48">
        <v>0</v>
      </c>
      <c r="H24" s="45">
        <v>0</v>
      </c>
      <c r="I24" s="45">
        <v>0</v>
      </c>
      <c r="J24" s="45">
        <v>0</v>
      </c>
      <c r="K24" s="45">
        <v>0</v>
      </c>
      <c r="L24" s="45">
        <v>0</v>
      </c>
    </row>
    <row r="25" spans="1:49" x14ac:dyDescent="0.25">
      <c r="B25" s="173" t="s">
        <v>34</v>
      </c>
      <c r="C25" s="174"/>
      <c r="D25" s="174"/>
      <c r="E25" s="174"/>
      <c r="F25" s="174"/>
      <c r="G25" s="49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</row>
    <row r="26" spans="1:49" ht="15" customHeight="1" x14ac:dyDescent="0.25">
      <c r="B26" s="179" t="s">
        <v>59</v>
      </c>
      <c r="C26" s="180"/>
      <c r="D26" s="180"/>
      <c r="E26" s="180"/>
      <c r="F26" s="181"/>
      <c r="G26" s="50">
        <f>G24-G25</f>
        <v>0</v>
      </c>
      <c r="H26" s="50">
        <f t="shared" ref="H26:J26" si="8">H24-H25</f>
        <v>0</v>
      </c>
      <c r="I26" s="50">
        <f t="shared" si="8"/>
        <v>0</v>
      </c>
      <c r="J26" s="50">
        <f t="shared" si="8"/>
        <v>0</v>
      </c>
      <c r="K26" s="51"/>
      <c r="L26" s="51"/>
    </row>
    <row r="27" spans="1:49" s="37" customFormat="1" ht="15" customHeight="1" x14ac:dyDescent="0.25">
      <c r="A27"/>
      <c r="B27" s="173" t="s">
        <v>17</v>
      </c>
      <c r="C27" s="174"/>
      <c r="D27" s="174"/>
      <c r="E27" s="174"/>
      <c r="F27" s="174"/>
      <c r="G27" s="49">
        <v>0</v>
      </c>
      <c r="H27" s="56">
        <v>0</v>
      </c>
      <c r="I27" s="45">
        <v>0</v>
      </c>
      <c r="J27" s="45">
        <v>0</v>
      </c>
      <c r="K27" s="45">
        <v>0</v>
      </c>
      <c r="L27" s="45">
        <v>0</v>
      </c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s="37" customFormat="1" ht="15" customHeight="1" x14ac:dyDescent="0.25">
      <c r="A28"/>
      <c r="B28" s="173" t="s">
        <v>64</v>
      </c>
      <c r="C28" s="174"/>
      <c r="D28" s="174"/>
      <c r="E28" s="174"/>
      <c r="F28" s="174"/>
      <c r="G28" s="49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</row>
    <row r="29" spans="1:49" s="44" customFormat="1" x14ac:dyDescent="0.25">
      <c r="A29" s="43"/>
      <c r="B29" s="179" t="s">
        <v>66</v>
      </c>
      <c r="C29" s="180"/>
      <c r="D29" s="180"/>
      <c r="E29" s="180"/>
      <c r="F29" s="181"/>
      <c r="G29" s="50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</row>
    <row r="30" spans="1:49" x14ac:dyDescent="0.25">
      <c r="B30" s="182" t="s">
        <v>67</v>
      </c>
      <c r="C30" s="182"/>
      <c r="D30" s="182"/>
      <c r="E30" s="182"/>
      <c r="F30" s="182"/>
      <c r="G30" s="57">
        <v>0</v>
      </c>
      <c r="H30" s="46">
        <v>0</v>
      </c>
      <c r="I30" s="46">
        <v>0</v>
      </c>
      <c r="J30" s="46">
        <v>0</v>
      </c>
      <c r="K30" s="46">
        <v>0</v>
      </c>
      <c r="L30" s="46">
        <v>0</v>
      </c>
    </row>
    <row r="31" spans="1:49" x14ac:dyDescent="0.25">
      <c r="B31" s="99"/>
      <c r="C31" s="99"/>
      <c r="D31" s="99"/>
      <c r="E31" s="99"/>
      <c r="F31" s="99"/>
      <c r="G31" s="100"/>
      <c r="H31" s="101"/>
      <c r="I31" s="101"/>
      <c r="J31" s="101"/>
      <c r="K31" s="101"/>
      <c r="L31" s="101"/>
    </row>
    <row r="33" spans="2:12" x14ac:dyDescent="0.25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</row>
    <row r="34" spans="2:12" ht="15" customHeight="1" x14ac:dyDescent="0.25">
      <c r="B34" s="170" t="s">
        <v>183</v>
      </c>
      <c r="C34" s="170"/>
      <c r="D34" s="170"/>
      <c r="E34" s="170"/>
      <c r="F34" s="170"/>
      <c r="G34" s="170"/>
      <c r="H34" s="170"/>
      <c r="I34" s="170"/>
      <c r="J34" s="170"/>
      <c r="K34" s="170"/>
      <c r="L34" s="170"/>
    </row>
    <row r="35" spans="2:12" ht="15" customHeight="1" x14ac:dyDescent="0.25">
      <c r="B35" s="170" t="s">
        <v>184</v>
      </c>
      <c r="C35" s="170"/>
      <c r="D35" s="170"/>
      <c r="E35" s="170"/>
      <c r="F35" s="170"/>
      <c r="G35" s="170"/>
      <c r="H35" s="170"/>
      <c r="I35" s="170"/>
      <c r="J35" s="170"/>
      <c r="K35" s="170"/>
      <c r="L35" s="170"/>
    </row>
    <row r="36" spans="2:12" ht="15" customHeight="1" x14ac:dyDescent="0.25">
      <c r="B36" s="170" t="s">
        <v>185</v>
      </c>
      <c r="C36" s="170"/>
      <c r="D36" s="170"/>
      <c r="E36" s="170"/>
      <c r="F36" s="170"/>
      <c r="G36" s="170"/>
      <c r="H36" s="170"/>
      <c r="I36" s="170"/>
      <c r="J36" s="170"/>
      <c r="K36" s="170"/>
      <c r="L36" s="170"/>
    </row>
    <row r="37" spans="2:12" ht="36.75" customHeight="1" x14ac:dyDescent="0.25">
      <c r="B37" s="170" t="s">
        <v>186</v>
      </c>
      <c r="C37" s="170"/>
      <c r="D37" s="170"/>
      <c r="E37" s="170"/>
      <c r="F37" s="170"/>
      <c r="G37" s="170"/>
      <c r="H37" s="170"/>
      <c r="I37" s="170"/>
      <c r="J37" s="170"/>
      <c r="K37" s="170"/>
      <c r="L37" s="170"/>
    </row>
    <row r="38" spans="2:12" ht="15" customHeight="1" x14ac:dyDescent="0.25"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</row>
    <row r="39" spans="2:12" ht="15" customHeight="1" x14ac:dyDescent="0.25">
      <c r="B39" s="171" t="s">
        <v>187</v>
      </c>
      <c r="C39" s="171"/>
      <c r="D39" s="171"/>
      <c r="E39" s="171"/>
      <c r="F39" s="171"/>
      <c r="G39" s="171"/>
      <c r="H39" s="171"/>
      <c r="I39" s="171"/>
      <c r="J39" s="171"/>
      <c r="K39" s="171"/>
      <c r="L39" s="171"/>
    </row>
    <row r="40" spans="2:12" x14ac:dyDescent="0.25"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</row>
    <row r="42" spans="2:12" x14ac:dyDescent="0.25">
      <c r="B42" s="107" t="s">
        <v>177</v>
      </c>
      <c r="C42" s="107" t="s">
        <v>220</v>
      </c>
      <c r="D42" s="107"/>
      <c r="E42" s="107"/>
      <c r="F42" s="107"/>
      <c r="G42" s="107"/>
      <c r="H42" s="107"/>
      <c r="I42" s="107" t="s">
        <v>199</v>
      </c>
      <c r="J42" s="107"/>
    </row>
    <row r="43" spans="2:12" x14ac:dyDescent="0.25">
      <c r="B43" s="107" t="s">
        <v>178</v>
      </c>
      <c r="C43" s="107" t="s">
        <v>221</v>
      </c>
      <c r="D43" s="107"/>
      <c r="E43" s="107"/>
      <c r="F43" s="107"/>
      <c r="G43" s="107"/>
      <c r="H43" s="107"/>
      <c r="I43" s="107"/>
      <c r="J43" s="107"/>
    </row>
    <row r="44" spans="2:12" x14ac:dyDescent="0.25">
      <c r="B44" s="107"/>
      <c r="C44" s="107"/>
      <c r="D44" s="107"/>
      <c r="E44" s="107"/>
      <c r="F44" s="107"/>
      <c r="G44" s="107"/>
      <c r="H44" s="107"/>
      <c r="I44" s="107"/>
      <c r="J44" s="107"/>
    </row>
    <row r="45" spans="2:12" x14ac:dyDescent="0.25">
      <c r="B45" s="220" t="s">
        <v>223</v>
      </c>
      <c r="C45" s="220"/>
      <c r="D45" s="220"/>
      <c r="E45" s="107"/>
      <c r="F45" s="107"/>
      <c r="G45" s="107"/>
      <c r="H45" s="107"/>
      <c r="I45" s="108" t="s">
        <v>182</v>
      </c>
      <c r="J45" s="107"/>
    </row>
    <row r="46" spans="2:12" x14ac:dyDescent="0.25">
      <c r="B46" s="220"/>
      <c r="C46" s="220"/>
      <c r="D46" s="220"/>
      <c r="E46" s="107"/>
      <c r="F46" s="107"/>
      <c r="G46" s="107"/>
      <c r="H46" s="107"/>
      <c r="I46" s="107"/>
      <c r="J46" s="107"/>
    </row>
  </sheetData>
  <mergeCells count="27">
    <mergeCell ref="B8:L8"/>
    <mergeCell ref="B6:L6"/>
    <mergeCell ref="B4:L4"/>
    <mergeCell ref="B15:F15"/>
    <mergeCell ref="B25:F25"/>
    <mergeCell ref="B13:F13"/>
    <mergeCell ref="B14:F14"/>
    <mergeCell ref="B11:F11"/>
    <mergeCell ref="B12:F12"/>
    <mergeCell ref="B17:F17"/>
    <mergeCell ref="B19:F19"/>
    <mergeCell ref="B16:F16"/>
    <mergeCell ref="B36:L36"/>
    <mergeCell ref="B37:L38"/>
    <mergeCell ref="B39:L40"/>
    <mergeCell ref="B35:L35"/>
    <mergeCell ref="B10:F10"/>
    <mergeCell ref="B21:F21"/>
    <mergeCell ref="B27:F27"/>
    <mergeCell ref="B28:F28"/>
    <mergeCell ref="B22:F22"/>
    <mergeCell ref="B23:F23"/>
    <mergeCell ref="B24:F24"/>
    <mergeCell ref="B29:F29"/>
    <mergeCell ref="B26:F26"/>
    <mergeCell ref="B30:F30"/>
    <mergeCell ref="B34:L34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06"/>
  <sheetViews>
    <sheetView topLeftCell="C3" zoomScale="93" zoomScaleNormal="93" workbookViewId="0">
      <selection activeCell="C98" sqref="C98:F104"/>
    </sheetView>
  </sheetViews>
  <sheetFormatPr defaultRowHeight="15" x14ac:dyDescent="0.25"/>
  <cols>
    <col min="2" max="2" width="7.42578125" bestFit="1" customWidth="1"/>
    <col min="3" max="3" width="6" customWidth="1"/>
    <col min="4" max="4" width="7.7109375" customWidth="1"/>
    <col min="5" max="5" width="5.140625" customWidth="1"/>
    <col min="6" max="6" width="44.7109375" customWidth="1"/>
    <col min="7" max="7" width="15.140625" customWidth="1"/>
    <col min="8" max="8" width="15.5703125" customWidth="1"/>
    <col min="9" max="9" width="13.42578125" bestFit="1" customWidth="1"/>
    <col min="10" max="10" width="13.28515625" customWidth="1"/>
    <col min="11" max="11" width="11.42578125" customWidth="1"/>
    <col min="12" max="12" width="9.855468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69" t="s">
        <v>12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69" t="s">
        <v>62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69" t="s">
        <v>43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95" t="s">
        <v>8</v>
      </c>
      <c r="C8" s="196"/>
      <c r="D8" s="196"/>
      <c r="E8" s="196"/>
      <c r="F8" s="197"/>
      <c r="G8" s="36" t="s">
        <v>190</v>
      </c>
      <c r="H8" s="36" t="s">
        <v>201</v>
      </c>
      <c r="I8" s="36" t="s">
        <v>202</v>
      </c>
      <c r="J8" s="36" t="s">
        <v>204</v>
      </c>
      <c r="K8" s="36" t="s">
        <v>28</v>
      </c>
      <c r="L8" s="36" t="s">
        <v>58</v>
      </c>
    </row>
    <row r="9" spans="2:12" x14ac:dyDescent="0.25">
      <c r="B9" s="192">
        <v>1</v>
      </c>
      <c r="C9" s="193"/>
      <c r="D9" s="193"/>
      <c r="E9" s="193"/>
      <c r="F9" s="194"/>
      <c r="G9" s="38">
        <v>2</v>
      </c>
      <c r="H9" s="38">
        <v>3</v>
      </c>
      <c r="I9" s="38">
        <v>4</v>
      </c>
      <c r="J9" s="38">
        <v>5</v>
      </c>
      <c r="K9" s="38" t="s">
        <v>41</v>
      </c>
      <c r="L9" s="38" t="s">
        <v>42</v>
      </c>
    </row>
    <row r="10" spans="2:12" x14ac:dyDescent="0.25">
      <c r="B10" s="10"/>
      <c r="C10" s="10"/>
      <c r="D10" s="10"/>
      <c r="E10" s="10"/>
      <c r="F10" s="109" t="s">
        <v>57</v>
      </c>
      <c r="G10" s="70">
        <f t="shared" ref="G10" si="0">G11+G29</f>
        <v>864301.82</v>
      </c>
      <c r="H10" s="70">
        <f t="shared" ref="H10:J10" si="1">H11+H29</f>
        <v>1364846</v>
      </c>
      <c r="I10" s="70">
        <f t="shared" si="1"/>
        <v>1232407.01</v>
      </c>
      <c r="J10" s="70">
        <f t="shared" si="1"/>
        <v>1195412.47</v>
      </c>
      <c r="K10" s="76">
        <f>J10/G10*100</f>
        <v>138.30960925200876</v>
      </c>
      <c r="L10" s="76">
        <f>J10/I10*100</f>
        <v>96.998188122931879</v>
      </c>
    </row>
    <row r="11" spans="2:12" x14ac:dyDescent="0.25">
      <c r="B11" s="10">
        <v>6</v>
      </c>
      <c r="C11" s="10"/>
      <c r="D11" s="10"/>
      <c r="E11" s="10"/>
      <c r="F11" s="109" t="s">
        <v>3</v>
      </c>
      <c r="G11" s="70">
        <f t="shared" ref="G11" si="2">G12+G18+G21+G25</f>
        <v>864301.82</v>
      </c>
      <c r="H11" s="70">
        <f t="shared" ref="H11" si="3">H12+H18+H21+H25</f>
        <v>1364846</v>
      </c>
      <c r="I11" s="70">
        <f>I12+I18+I21+I25+I16</f>
        <v>1232407.01</v>
      </c>
      <c r="J11" s="70">
        <f>J12+J18+J21+J25+J17</f>
        <v>1195412.47</v>
      </c>
      <c r="K11" s="76">
        <f>J11/G11*100</f>
        <v>138.30960925200876</v>
      </c>
      <c r="L11" s="76">
        <f>J11/I11*100</f>
        <v>96.998188122931879</v>
      </c>
    </row>
    <row r="12" spans="2:12" x14ac:dyDescent="0.25">
      <c r="B12" s="10"/>
      <c r="C12" s="10">
        <v>63</v>
      </c>
      <c r="D12" s="10"/>
      <c r="E12" s="10"/>
      <c r="F12" s="109" t="s">
        <v>82</v>
      </c>
      <c r="G12" s="70">
        <f t="shared" ref="G12:J12" si="4">G13</f>
        <v>293293.46000000002</v>
      </c>
      <c r="H12" s="70">
        <f t="shared" si="4"/>
        <v>0</v>
      </c>
      <c r="I12" s="70">
        <f t="shared" si="4"/>
        <v>0</v>
      </c>
      <c r="J12" s="70">
        <f t="shared" si="4"/>
        <v>0</v>
      </c>
      <c r="K12" s="76">
        <f t="shared" ref="K12:K28" si="5">J12/G12*100</f>
        <v>0</v>
      </c>
      <c r="L12" s="76">
        <v>0</v>
      </c>
    </row>
    <row r="13" spans="2:12" ht="25.5" x14ac:dyDescent="0.25">
      <c r="B13" s="11"/>
      <c r="C13" s="19"/>
      <c r="D13" s="19">
        <v>632</v>
      </c>
      <c r="E13" s="19"/>
      <c r="F13" s="110" t="s">
        <v>69</v>
      </c>
      <c r="G13" s="70">
        <f t="shared" ref="G13" si="6">G14+G15</f>
        <v>293293.46000000002</v>
      </c>
      <c r="H13" s="70">
        <f t="shared" ref="H13:J13" si="7">H14+H15</f>
        <v>0</v>
      </c>
      <c r="I13" s="70">
        <f t="shared" si="7"/>
        <v>0</v>
      </c>
      <c r="J13" s="70">
        <f t="shared" si="7"/>
        <v>0</v>
      </c>
      <c r="K13" s="76">
        <f t="shared" si="5"/>
        <v>0</v>
      </c>
      <c r="L13" s="76">
        <v>0</v>
      </c>
    </row>
    <row r="14" spans="2:12" x14ac:dyDescent="0.25">
      <c r="B14" s="11"/>
      <c r="C14" s="11"/>
      <c r="D14" s="11"/>
      <c r="E14" s="11">
        <v>6323</v>
      </c>
      <c r="F14" s="111" t="s">
        <v>70</v>
      </c>
      <c r="G14" s="59">
        <v>293293.46000000002</v>
      </c>
      <c r="H14" s="58">
        <v>0</v>
      </c>
      <c r="I14" s="58">
        <v>0</v>
      </c>
      <c r="J14" s="59">
        <v>0</v>
      </c>
      <c r="K14" s="59">
        <f t="shared" si="5"/>
        <v>0</v>
      </c>
      <c r="L14" s="59">
        <v>0</v>
      </c>
    </row>
    <row r="15" spans="2:12" x14ac:dyDescent="0.25">
      <c r="B15" s="11"/>
      <c r="C15" s="11"/>
      <c r="D15" s="11"/>
      <c r="E15" s="11">
        <v>6324</v>
      </c>
      <c r="F15" s="111" t="s">
        <v>126</v>
      </c>
      <c r="G15" s="59">
        <v>0</v>
      </c>
      <c r="H15" s="58">
        <v>0</v>
      </c>
      <c r="I15" s="58">
        <v>0</v>
      </c>
      <c r="J15" s="59">
        <v>0</v>
      </c>
      <c r="K15" s="59">
        <v>0</v>
      </c>
      <c r="L15" s="59">
        <v>0</v>
      </c>
    </row>
    <row r="16" spans="2:12" ht="25.5" x14ac:dyDescent="0.25">
      <c r="B16" s="11"/>
      <c r="C16" s="11"/>
      <c r="D16" s="11">
        <v>636</v>
      </c>
      <c r="E16" s="11"/>
      <c r="F16" s="111" t="s">
        <v>207</v>
      </c>
      <c r="G16" s="59">
        <f>G17</f>
        <v>0</v>
      </c>
      <c r="H16" s="59">
        <f t="shared" ref="H16:J16" si="8">H17</f>
        <v>89</v>
      </c>
      <c r="I16" s="59">
        <f t="shared" si="8"/>
        <v>18489</v>
      </c>
      <c r="J16" s="59">
        <f t="shared" si="8"/>
        <v>18400</v>
      </c>
      <c r="K16" s="59">
        <v>0</v>
      </c>
      <c r="L16" s="59">
        <v>0</v>
      </c>
    </row>
    <row r="17" spans="2:12" ht="25.5" x14ac:dyDescent="0.25">
      <c r="B17" s="11"/>
      <c r="C17" s="11"/>
      <c r="D17" s="11"/>
      <c r="E17" s="11">
        <v>6361</v>
      </c>
      <c r="F17" s="111" t="s">
        <v>208</v>
      </c>
      <c r="G17" s="59"/>
      <c r="H17" s="58">
        <v>89</v>
      </c>
      <c r="I17" s="58">
        <v>18489</v>
      </c>
      <c r="J17" s="59">
        <v>18400</v>
      </c>
      <c r="K17" s="59">
        <v>0</v>
      </c>
      <c r="L17" s="59">
        <v>0</v>
      </c>
    </row>
    <row r="18" spans="2:12" ht="25.5" x14ac:dyDescent="0.25">
      <c r="B18" s="11"/>
      <c r="C18" s="19">
        <v>65</v>
      </c>
      <c r="D18" s="19"/>
      <c r="E18" s="19"/>
      <c r="F18" s="110" t="s">
        <v>78</v>
      </c>
      <c r="G18" s="70">
        <f t="shared" ref="G18:J19" si="9">G19</f>
        <v>56.5</v>
      </c>
      <c r="H18" s="70">
        <f>H19</f>
        <v>637</v>
      </c>
      <c r="I18" s="70">
        <f t="shared" si="9"/>
        <v>637</v>
      </c>
      <c r="J18" s="70">
        <f t="shared" si="9"/>
        <v>240</v>
      </c>
      <c r="K18" s="76">
        <f t="shared" si="5"/>
        <v>424.77876106194697</v>
      </c>
      <c r="L18" s="76">
        <f t="shared" ref="L18:L27" si="10">J18/I18*100</f>
        <v>37.676609105180539</v>
      </c>
    </row>
    <row r="19" spans="2:12" x14ac:dyDescent="0.25">
      <c r="B19" s="11"/>
      <c r="C19" s="19"/>
      <c r="D19" s="19">
        <v>652</v>
      </c>
      <c r="E19" s="19"/>
      <c r="F19" s="110" t="s">
        <v>71</v>
      </c>
      <c r="G19" s="70">
        <f t="shared" si="9"/>
        <v>56.5</v>
      </c>
      <c r="H19" s="70">
        <f t="shared" si="9"/>
        <v>637</v>
      </c>
      <c r="I19" s="70">
        <f t="shared" si="9"/>
        <v>637</v>
      </c>
      <c r="J19" s="70">
        <f t="shared" si="9"/>
        <v>240</v>
      </c>
      <c r="K19" s="76">
        <f t="shared" si="5"/>
        <v>424.77876106194697</v>
      </c>
      <c r="L19" s="76">
        <f t="shared" si="10"/>
        <v>37.676609105180539</v>
      </c>
    </row>
    <row r="20" spans="2:12" x14ac:dyDescent="0.25">
      <c r="B20" s="11"/>
      <c r="C20" s="11"/>
      <c r="D20" s="11"/>
      <c r="E20" s="11">
        <v>6526</v>
      </c>
      <c r="F20" s="111" t="s">
        <v>72</v>
      </c>
      <c r="G20" s="59">
        <v>56.5</v>
      </c>
      <c r="H20" s="58">
        <v>637</v>
      </c>
      <c r="I20" s="58">
        <v>637</v>
      </c>
      <c r="J20" s="59">
        <v>240</v>
      </c>
      <c r="K20" s="59">
        <f t="shared" si="5"/>
        <v>424.77876106194697</v>
      </c>
      <c r="L20" s="59">
        <f t="shared" si="10"/>
        <v>37.676609105180539</v>
      </c>
    </row>
    <row r="21" spans="2:12" x14ac:dyDescent="0.25">
      <c r="B21" s="11"/>
      <c r="C21" s="19">
        <v>66</v>
      </c>
      <c r="D21" s="19"/>
      <c r="E21" s="19"/>
      <c r="F21" s="110" t="s">
        <v>79</v>
      </c>
      <c r="G21" s="70">
        <f t="shared" ref="G21:J21" si="11">G22</f>
        <v>8215.66</v>
      </c>
      <c r="H21" s="70">
        <f t="shared" si="11"/>
        <v>929</v>
      </c>
      <c r="I21" s="70">
        <f t="shared" si="11"/>
        <v>929</v>
      </c>
      <c r="J21" s="70">
        <f t="shared" si="11"/>
        <v>4012.25</v>
      </c>
      <c r="K21" s="76">
        <f t="shared" si="5"/>
        <v>48.836612031169743</v>
      </c>
      <c r="L21" s="76">
        <f t="shared" si="10"/>
        <v>431.88912809472555</v>
      </c>
    </row>
    <row r="22" spans="2:12" ht="25.5" x14ac:dyDescent="0.25">
      <c r="B22" s="11"/>
      <c r="C22" s="19"/>
      <c r="D22" s="19">
        <v>663</v>
      </c>
      <c r="E22" s="19"/>
      <c r="F22" s="110" t="s">
        <v>73</v>
      </c>
      <c r="G22" s="70">
        <f t="shared" ref="G22" si="12">G23+G24</f>
        <v>8215.66</v>
      </c>
      <c r="H22" s="70">
        <f>H23+H24</f>
        <v>929</v>
      </c>
      <c r="I22" s="70">
        <f t="shared" ref="I22:J22" si="13">I23+I24</f>
        <v>929</v>
      </c>
      <c r="J22" s="70">
        <f t="shared" si="13"/>
        <v>4012.25</v>
      </c>
      <c r="K22" s="76">
        <f t="shared" si="5"/>
        <v>48.836612031169743</v>
      </c>
      <c r="L22" s="76">
        <f t="shared" si="10"/>
        <v>431.88912809472555</v>
      </c>
    </row>
    <row r="23" spans="2:12" x14ac:dyDescent="0.25">
      <c r="B23" s="11"/>
      <c r="C23" s="11"/>
      <c r="D23" s="11"/>
      <c r="E23" s="11">
        <v>6631</v>
      </c>
      <c r="F23" s="111" t="s">
        <v>74</v>
      </c>
      <c r="G23" s="59">
        <v>7265.67</v>
      </c>
      <c r="H23" s="58">
        <v>929</v>
      </c>
      <c r="I23" s="58">
        <v>929</v>
      </c>
      <c r="J23" s="59">
        <v>2552.25</v>
      </c>
      <c r="K23" s="59">
        <f t="shared" si="5"/>
        <v>35.127524371461952</v>
      </c>
      <c r="L23" s="59">
        <f t="shared" si="10"/>
        <v>274.73089343379979</v>
      </c>
    </row>
    <row r="24" spans="2:12" x14ac:dyDescent="0.25">
      <c r="B24" s="11"/>
      <c r="C24" s="11"/>
      <c r="D24" s="11"/>
      <c r="E24" s="11">
        <v>6632</v>
      </c>
      <c r="F24" s="111" t="s">
        <v>75</v>
      </c>
      <c r="G24" s="59">
        <v>949.99</v>
      </c>
      <c r="H24" s="58">
        <v>0</v>
      </c>
      <c r="I24" s="58">
        <v>0</v>
      </c>
      <c r="J24" s="59">
        <v>1460</v>
      </c>
      <c r="K24" s="59">
        <v>0</v>
      </c>
      <c r="L24" s="59">
        <v>0</v>
      </c>
    </row>
    <row r="25" spans="2:12" x14ac:dyDescent="0.25">
      <c r="B25" s="11"/>
      <c r="C25" s="19">
        <v>67</v>
      </c>
      <c r="D25" s="19"/>
      <c r="E25" s="19"/>
      <c r="F25" s="110" t="s">
        <v>80</v>
      </c>
      <c r="G25" s="70">
        <f t="shared" ref="G25:J25" si="14">G26</f>
        <v>562736.19999999995</v>
      </c>
      <c r="H25" s="70">
        <f t="shared" si="14"/>
        <v>1363280</v>
      </c>
      <c r="I25" s="70">
        <f>I26</f>
        <v>1212352.01</v>
      </c>
      <c r="J25" s="70">
        <f t="shared" si="14"/>
        <v>1172760.22</v>
      </c>
      <c r="K25" s="76">
        <f t="shared" si="5"/>
        <v>208.40319496062278</v>
      </c>
      <c r="L25" s="76">
        <f t="shared" si="10"/>
        <v>96.734299141385506</v>
      </c>
    </row>
    <row r="26" spans="2:12" ht="25.5" x14ac:dyDescent="0.25">
      <c r="B26" s="11"/>
      <c r="C26" s="19"/>
      <c r="D26" s="19">
        <v>671</v>
      </c>
      <c r="E26" s="19"/>
      <c r="F26" s="110" t="s">
        <v>81</v>
      </c>
      <c r="G26" s="70">
        <f t="shared" ref="G26" si="15">G27+G28</f>
        <v>562736.19999999995</v>
      </c>
      <c r="H26" s="70">
        <f>H27+H28</f>
        <v>1363280</v>
      </c>
      <c r="I26" s="70">
        <f t="shared" ref="I26:J26" si="16">I27+I28</f>
        <v>1212352.01</v>
      </c>
      <c r="J26" s="70">
        <f t="shared" si="16"/>
        <v>1172760.22</v>
      </c>
      <c r="K26" s="76">
        <f t="shared" si="5"/>
        <v>208.40319496062278</v>
      </c>
      <c r="L26" s="76">
        <f t="shared" si="10"/>
        <v>96.734299141385506</v>
      </c>
    </row>
    <row r="27" spans="2:12" x14ac:dyDescent="0.25">
      <c r="B27" s="11"/>
      <c r="C27" s="11"/>
      <c r="D27" s="11"/>
      <c r="E27" s="11">
        <v>6711</v>
      </c>
      <c r="F27" s="111" t="s">
        <v>76</v>
      </c>
      <c r="G27" s="59">
        <v>562146.94999999995</v>
      </c>
      <c r="H27" s="58">
        <v>1363280</v>
      </c>
      <c r="I27" s="58">
        <v>1009228.14</v>
      </c>
      <c r="J27" s="59">
        <v>969636.35</v>
      </c>
      <c r="K27" s="59">
        <f t="shared" si="5"/>
        <v>172.48805672609271</v>
      </c>
      <c r="L27" s="59">
        <f t="shared" si="10"/>
        <v>96.077022782975504</v>
      </c>
    </row>
    <row r="28" spans="2:12" ht="25.5" x14ac:dyDescent="0.25">
      <c r="B28" s="11"/>
      <c r="C28" s="11"/>
      <c r="D28" s="11"/>
      <c r="E28" s="11">
        <v>6712</v>
      </c>
      <c r="F28" s="111" t="s">
        <v>77</v>
      </c>
      <c r="G28" s="59">
        <v>589.25</v>
      </c>
      <c r="H28" s="58">
        <v>0</v>
      </c>
      <c r="I28" s="58">
        <v>203123.87</v>
      </c>
      <c r="J28" s="59">
        <v>203123.87</v>
      </c>
      <c r="K28" s="59">
        <f t="shared" si="5"/>
        <v>34471.594399660586</v>
      </c>
      <c r="L28" s="59">
        <v>0</v>
      </c>
    </row>
    <row r="29" spans="2:12" x14ac:dyDescent="0.25">
      <c r="B29" s="19">
        <v>7</v>
      </c>
      <c r="C29" s="19"/>
      <c r="D29" s="77"/>
      <c r="E29" s="77"/>
      <c r="F29" s="109" t="s">
        <v>26</v>
      </c>
      <c r="G29" s="78">
        <f t="shared" ref="G29:J30" si="17">G30</f>
        <v>0</v>
      </c>
      <c r="H29" s="78">
        <f t="shared" si="17"/>
        <v>0</v>
      </c>
      <c r="I29" s="78">
        <f t="shared" si="17"/>
        <v>0</v>
      </c>
      <c r="J29" s="78">
        <f t="shared" si="17"/>
        <v>0</v>
      </c>
      <c r="K29" s="76">
        <v>0</v>
      </c>
      <c r="L29" s="76">
        <v>0</v>
      </c>
    </row>
    <row r="30" spans="2:12" ht="30.75" customHeight="1" x14ac:dyDescent="0.25">
      <c r="B30" s="11"/>
      <c r="C30" s="19">
        <v>72</v>
      </c>
      <c r="D30" s="77"/>
      <c r="E30" s="77"/>
      <c r="F30" s="112" t="s">
        <v>27</v>
      </c>
      <c r="G30" s="70">
        <f t="shared" si="17"/>
        <v>0</v>
      </c>
      <c r="H30" s="70">
        <f t="shared" si="17"/>
        <v>0</v>
      </c>
      <c r="I30" s="70">
        <f t="shared" si="17"/>
        <v>0</v>
      </c>
      <c r="J30" s="70">
        <f t="shared" si="17"/>
        <v>0</v>
      </c>
      <c r="K30" s="76">
        <v>0</v>
      </c>
      <c r="L30" s="59">
        <v>0</v>
      </c>
    </row>
    <row r="31" spans="2:12" x14ac:dyDescent="0.25">
      <c r="B31" s="11"/>
      <c r="C31" s="19"/>
      <c r="D31" s="19">
        <v>721</v>
      </c>
      <c r="E31" s="19"/>
      <c r="F31" s="112" t="s">
        <v>35</v>
      </c>
      <c r="G31" s="70">
        <v>0</v>
      </c>
      <c r="H31" s="70">
        <v>0</v>
      </c>
      <c r="I31" s="70">
        <v>0</v>
      </c>
      <c r="J31" s="70">
        <v>0</v>
      </c>
      <c r="K31" s="76">
        <v>0</v>
      </c>
      <c r="L31" s="59">
        <v>0</v>
      </c>
    </row>
    <row r="32" spans="2:12" x14ac:dyDescent="0.25">
      <c r="B32" s="11"/>
      <c r="C32" s="11"/>
      <c r="D32" s="11"/>
      <c r="E32" s="11">
        <v>7211</v>
      </c>
      <c r="F32" s="113" t="s">
        <v>36</v>
      </c>
      <c r="G32" s="59">
        <v>0</v>
      </c>
      <c r="H32" s="58">
        <v>0</v>
      </c>
      <c r="I32" s="58">
        <v>0</v>
      </c>
      <c r="J32" s="59">
        <v>0</v>
      </c>
      <c r="K32" s="59">
        <v>0</v>
      </c>
      <c r="L32" s="59">
        <v>0</v>
      </c>
    </row>
    <row r="34" spans="2:12" ht="18" x14ac:dyDescent="0.25">
      <c r="B34" s="3"/>
      <c r="C34" s="3"/>
      <c r="D34" s="3"/>
      <c r="E34" s="3"/>
      <c r="F34" s="3"/>
      <c r="G34" s="3"/>
      <c r="H34" s="3"/>
      <c r="I34" s="3"/>
      <c r="J34" s="4"/>
      <c r="K34" s="4"/>
      <c r="L34" s="4"/>
    </row>
    <row r="35" spans="2:12" ht="36.75" customHeight="1" x14ac:dyDescent="0.25">
      <c r="B35" s="195" t="s">
        <v>8</v>
      </c>
      <c r="C35" s="196"/>
      <c r="D35" s="196"/>
      <c r="E35" s="196"/>
      <c r="F35" s="197"/>
      <c r="G35" s="36" t="s">
        <v>190</v>
      </c>
      <c r="H35" s="36" t="s">
        <v>201</v>
      </c>
      <c r="I35" s="36" t="s">
        <v>202</v>
      </c>
      <c r="J35" s="36" t="s">
        <v>204</v>
      </c>
      <c r="K35" s="36" t="s">
        <v>28</v>
      </c>
      <c r="L35" s="36" t="s">
        <v>58</v>
      </c>
    </row>
    <row r="36" spans="2:12" x14ac:dyDescent="0.25">
      <c r="B36" s="192">
        <v>1</v>
      </c>
      <c r="C36" s="193"/>
      <c r="D36" s="193"/>
      <c r="E36" s="193"/>
      <c r="F36" s="194"/>
      <c r="G36" s="38">
        <v>2</v>
      </c>
      <c r="H36" s="38">
        <v>3</v>
      </c>
      <c r="I36" s="38">
        <v>4</v>
      </c>
      <c r="J36" s="38">
        <v>5</v>
      </c>
      <c r="K36" s="38" t="s">
        <v>41</v>
      </c>
      <c r="L36" s="38" t="s">
        <v>42</v>
      </c>
    </row>
    <row r="37" spans="2:12" x14ac:dyDescent="0.25">
      <c r="B37" s="10"/>
      <c r="C37" s="10"/>
      <c r="D37" s="10"/>
      <c r="E37" s="10"/>
      <c r="F37" s="10" t="s">
        <v>56</v>
      </c>
      <c r="G37" s="70">
        <f t="shared" ref="G37" si="18">G38+G94</f>
        <v>861252.9</v>
      </c>
      <c r="H37" s="70">
        <f t="shared" ref="H37:J37" si="19">H38+H94</f>
        <v>1364935</v>
      </c>
      <c r="I37" s="70">
        <f>I38+I94</f>
        <v>1232407.01</v>
      </c>
      <c r="J37" s="70">
        <f t="shared" si="19"/>
        <v>1198620.3700000001</v>
      </c>
      <c r="K37" s="76">
        <f>J37/G37*100</f>
        <v>139.17170786885015</v>
      </c>
      <c r="L37" s="76">
        <f>J37/I37*100</f>
        <v>97.258483623847624</v>
      </c>
    </row>
    <row r="38" spans="2:12" x14ac:dyDescent="0.25">
      <c r="B38" s="19">
        <v>3</v>
      </c>
      <c r="C38" s="19"/>
      <c r="D38" s="19"/>
      <c r="E38" s="19"/>
      <c r="F38" s="19" t="s">
        <v>4</v>
      </c>
      <c r="G38" s="70">
        <f t="shared" ref="G38" si="20">G39+G48+G80+G88</f>
        <v>858897.36</v>
      </c>
      <c r="H38" s="70">
        <f t="shared" ref="H38" si="21">H39+H48+H80+H88</f>
        <v>1364935</v>
      </c>
      <c r="I38" s="70">
        <f t="shared" ref="I38" si="22">I39+I48+I80+I88</f>
        <v>1010883.14</v>
      </c>
      <c r="J38" s="70">
        <f t="shared" ref="J38" si="23">J39+J48+J80+J88</f>
        <v>973804.52</v>
      </c>
      <c r="K38" s="76">
        <f>J38/G38*100</f>
        <v>113.37845071499579</v>
      </c>
      <c r="L38" s="76">
        <f>J38/I38*100</f>
        <v>96.332056740010515</v>
      </c>
    </row>
    <row r="39" spans="2:12" ht="15" customHeight="1" x14ac:dyDescent="0.25">
      <c r="B39" s="11"/>
      <c r="C39" s="19">
        <v>31</v>
      </c>
      <c r="D39" s="11"/>
      <c r="E39" s="60"/>
      <c r="F39" s="60" t="s">
        <v>5</v>
      </c>
      <c r="G39" s="67">
        <f>G40+G44+G46</f>
        <v>633890.02</v>
      </c>
      <c r="H39" s="67">
        <f t="shared" ref="H39" si="24">H40+H44+H46</f>
        <v>1045000</v>
      </c>
      <c r="I39" s="67">
        <f t="shared" ref="I39" si="25">I40+I44+I46</f>
        <v>750557.36</v>
      </c>
      <c r="J39" s="67">
        <f>J40+J44+J46</f>
        <v>725457.3</v>
      </c>
      <c r="K39" s="76">
        <f t="shared" ref="K39:K104" si="26">J39/G39*100</f>
        <v>114.44529446922039</v>
      </c>
      <c r="L39" s="76">
        <f t="shared" ref="L39:L91" si="27">J39/I39*100</f>
        <v>96.655810556570927</v>
      </c>
    </row>
    <row r="40" spans="2:12" x14ac:dyDescent="0.25">
      <c r="B40" s="11"/>
      <c r="C40" s="11"/>
      <c r="D40" s="19">
        <v>311</v>
      </c>
      <c r="E40" s="60"/>
      <c r="F40" s="60" t="s">
        <v>83</v>
      </c>
      <c r="G40" s="61">
        <f>G41+G43+G42</f>
        <v>527829.07999999996</v>
      </c>
      <c r="H40" s="67">
        <f t="shared" ref="H40" si="28">H41+H42+H43</f>
        <v>893000</v>
      </c>
      <c r="I40" s="67">
        <f t="shared" ref="I40" si="29">I41+I42+I43</f>
        <v>629809.65</v>
      </c>
      <c r="J40" s="61">
        <f>J41+J43+J42</f>
        <v>604147.19000000006</v>
      </c>
      <c r="K40" s="76">
        <f t="shared" si="26"/>
        <v>114.45886801083414</v>
      </c>
      <c r="L40" s="76">
        <f t="shared" si="27"/>
        <v>95.925362528186099</v>
      </c>
    </row>
    <row r="41" spans="2:12" x14ac:dyDescent="0.25">
      <c r="B41" s="11"/>
      <c r="C41" s="11"/>
      <c r="D41" s="19"/>
      <c r="E41" s="62">
        <v>3111</v>
      </c>
      <c r="F41" s="62" t="s">
        <v>37</v>
      </c>
      <c r="G41" s="68">
        <v>476250.89</v>
      </c>
      <c r="H41" s="63">
        <v>840000</v>
      </c>
      <c r="I41" s="63">
        <v>578672.47</v>
      </c>
      <c r="J41" s="68">
        <v>554077.80000000005</v>
      </c>
      <c r="K41" s="76">
        <f t="shared" si="26"/>
        <v>116.34157786035844</v>
      </c>
      <c r="L41" s="76">
        <f t="shared" si="27"/>
        <v>95.749811633513531</v>
      </c>
    </row>
    <row r="42" spans="2:12" x14ac:dyDescent="0.25">
      <c r="B42" s="11"/>
      <c r="C42" s="11"/>
      <c r="D42" s="19"/>
      <c r="E42" s="62">
        <v>3113</v>
      </c>
      <c r="F42" s="62" t="s">
        <v>84</v>
      </c>
      <c r="G42" s="68">
        <v>1954.71</v>
      </c>
      <c r="H42" s="63">
        <v>5000</v>
      </c>
      <c r="I42" s="63">
        <v>5000</v>
      </c>
      <c r="J42" s="68">
        <v>2062.25</v>
      </c>
      <c r="K42" s="76">
        <f t="shared" si="26"/>
        <v>105.5015833550757</v>
      </c>
      <c r="L42" s="76">
        <f t="shared" si="27"/>
        <v>41.244999999999997</v>
      </c>
    </row>
    <row r="43" spans="2:12" x14ac:dyDescent="0.25">
      <c r="B43" s="11"/>
      <c r="C43" s="11"/>
      <c r="D43" s="19"/>
      <c r="E43" s="62">
        <v>3114</v>
      </c>
      <c r="F43" s="62" t="s">
        <v>85</v>
      </c>
      <c r="G43" s="68">
        <v>49623.48</v>
      </c>
      <c r="H43" s="63">
        <v>48000</v>
      </c>
      <c r="I43" s="63">
        <v>46137.18</v>
      </c>
      <c r="J43" s="68">
        <v>48007.14</v>
      </c>
      <c r="K43" s="76">
        <f>J43/G43*100</f>
        <v>96.742791920276431</v>
      </c>
      <c r="L43" s="76">
        <f>J43/I43*100</f>
        <v>104.05304355402735</v>
      </c>
    </row>
    <row r="44" spans="2:12" x14ac:dyDescent="0.25">
      <c r="B44" s="11"/>
      <c r="C44" s="11"/>
      <c r="D44" s="19">
        <v>312</v>
      </c>
      <c r="E44" s="60"/>
      <c r="F44" s="60" t="s">
        <v>86</v>
      </c>
      <c r="G44" s="61">
        <f>G45</f>
        <v>18115.63</v>
      </c>
      <c r="H44" s="67">
        <f t="shared" ref="H44:I44" si="30">H45</f>
        <v>20000</v>
      </c>
      <c r="I44" s="67">
        <f t="shared" si="30"/>
        <v>20000</v>
      </c>
      <c r="J44" s="61">
        <f>J45</f>
        <v>20660.82</v>
      </c>
      <c r="K44" s="76">
        <f>J44/G44*100</f>
        <v>114.0496907918742</v>
      </c>
      <c r="L44" s="76">
        <f>J44/I44*100</f>
        <v>103.30409999999999</v>
      </c>
    </row>
    <row r="45" spans="2:12" x14ac:dyDescent="0.25">
      <c r="B45" s="11"/>
      <c r="C45" s="11"/>
      <c r="D45" s="19"/>
      <c r="E45" s="62">
        <v>3121</v>
      </c>
      <c r="F45" s="62" t="s">
        <v>86</v>
      </c>
      <c r="G45" s="68">
        <v>18115.63</v>
      </c>
      <c r="H45" s="63">
        <v>20000</v>
      </c>
      <c r="I45" s="63">
        <v>20000</v>
      </c>
      <c r="J45" s="68">
        <v>20660.82</v>
      </c>
      <c r="K45" s="76">
        <f t="shared" si="26"/>
        <v>114.0496907918742</v>
      </c>
      <c r="L45" s="76">
        <f t="shared" si="27"/>
        <v>103.30409999999999</v>
      </c>
    </row>
    <row r="46" spans="2:12" x14ac:dyDescent="0.25">
      <c r="B46" s="11"/>
      <c r="C46" s="11"/>
      <c r="D46" s="19">
        <v>313</v>
      </c>
      <c r="E46" s="60"/>
      <c r="F46" s="60" t="s">
        <v>87</v>
      </c>
      <c r="G46" s="61">
        <f>G47</f>
        <v>87945.31</v>
      </c>
      <c r="H46" s="67">
        <f t="shared" ref="H46:I46" si="31">H47</f>
        <v>132000</v>
      </c>
      <c r="I46" s="67">
        <f t="shared" si="31"/>
        <v>100747.71</v>
      </c>
      <c r="J46" s="61">
        <f>J47</f>
        <v>100649.29</v>
      </c>
      <c r="K46" s="76">
        <f t="shared" si="26"/>
        <v>114.44531834614034</v>
      </c>
      <c r="L46" s="76">
        <f t="shared" si="27"/>
        <v>99.902310434649081</v>
      </c>
    </row>
    <row r="47" spans="2:12" x14ac:dyDescent="0.25">
      <c r="B47" s="11"/>
      <c r="C47" s="11"/>
      <c r="D47" s="11"/>
      <c r="E47" s="62">
        <v>3132</v>
      </c>
      <c r="F47" s="62" t="s">
        <v>88</v>
      </c>
      <c r="G47" s="68">
        <v>87945.31</v>
      </c>
      <c r="H47" s="63">
        <v>132000</v>
      </c>
      <c r="I47" s="63">
        <v>100747.71</v>
      </c>
      <c r="J47" s="68">
        <v>100649.29</v>
      </c>
      <c r="K47" s="76">
        <f t="shared" si="26"/>
        <v>114.44531834614034</v>
      </c>
      <c r="L47" s="76">
        <f t="shared" si="27"/>
        <v>99.902310434649081</v>
      </c>
    </row>
    <row r="48" spans="2:12" x14ac:dyDescent="0.25">
      <c r="B48" s="11"/>
      <c r="C48" s="19">
        <v>32</v>
      </c>
      <c r="D48" s="11"/>
      <c r="E48" s="60"/>
      <c r="F48" s="60" t="s">
        <v>13</v>
      </c>
      <c r="G48" s="67">
        <f>G49+G61+G73+G54+G71+G85</f>
        <v>214576.15999999997</v>
      </c>
      <c r="H48" s="67">
        <f t="shared" ref="H48" si="32">H49+H61+H73+H54+H71</f>
        <v>294785</v>
      </c>
      <c r="I48" s="67">
        <f t="shared" ref="I48" si="33">I49+I61+I73+I54+I71</f>
        <v>246675.78</v>
      </c>
      <c r="J48" s="67">
        <f>J49+J61+J73+J54+J71+J85</f>
        <v>233621.86999999997</v>
      </c>
      <c r="K48" s="76">
        <f t="shared" si="26"/>
        <v>108.87596739544598</v>
      </c>
      <c r="L48" s="76">
        <f t="shared" si="27"/>
        <v>94.708069839689969</v>
      </c>
    </row>
    <row r="49" spans="2:12" x14ac:dyDescent="0.25">
      <c r="B49" s="11"/>
      <c r="C49" s="11"/>
      <c r="D49" s="19">
        <v>321</v>
      </c>
      <c r="E49" s="60"/>
      <c r="F49" s="60" t="s">
        <v>38</v>
      </c>
      <c r="G49" s="67">
        <f>G50+G51+G52+G53</f>
        <v>30773.420000000002</v>
      </c>
      <c r="H49" s="67">
        <f t="shared" ref="H49:J49" si="34">H50+H51+H52+H53</f>
        <v>45100</v>
      </c>
      <c r="I49" s="67">
        <f t="shared" si="34"/>
        <v>32990.78</v>
      </c>
      <c r="J49" s="67">
        <f t="shared" si="34"/>
        <v>29526.65</v>
      </c>
      <c r="K49" s="76">
        <f t="shared" si="26"/>
        <v>95.948549105039348</v>
      </c>
      <c r="L49" s="76">
        <f t="shared" si="27"/>
        <v>89.49970264419332</v>
      </c>
    </row>
    <row r="50" spans="2:12" ht="120" customHeight="1" x14ac:dyDescent="0.25">
      <c r="B50" s="11"/>
      <c r="C50" s="11"/>
      <c r="D50" s="19"/>
      <c r="E50" s="30">
        <v>3211</v>
      </c>
      <c r="F50" s="64" t="s">
        <v>39</v>
      </c>
      <c r="G50" s="59">
        <v>4887.68</v>
      </c>
      <c r="H50" s="59">
        <v>5000</v>
      </c>
      <c r="I50" s="59">
        <v>5000</v>
      </c>
      <c r="J50" s="59">
        <v>5542.11</v>
      </c>
      <c r="K50" s="76">
        <f t="shared" si="26"/>
        <v>113.38937901008248</v>
      </c>
      <c r="L50" s="76">
        <f t="shared" si="27"/>
        <v>110.84220000000001</v>
      </c>
    </row>
    <row r="51" spans="2:12" x14ac:dyDescent="0.25">
      <c r="B51" s="11"/>
      <c r="C51" s="11"/>
      <c r="D51" s="19"/>
      <c r="E51" s="30">
        <v>3212</v>
      </c>
      <c r="F51" s="64" t="s">
        <v>89</v>
      </c>
      <c r="G51" s="59">
        <v>23037.74</v>
      </c>
      <c r="H51" s="59">
        <v>35000</v>
      </c>
      <c r="I51" s="59">
        <v>22890.78</v>
      </c>
      <c r="J51" s="59">
        <v>23384.54</v>
      </c>
      <c r="K51" s="76">
        <f t="shared" si="26"/>
        <v>101.50535599412093</v>
      </c>
      <c r="L51" s="76">
        <f t="shared" si="27"/>
        <v>102.15702566710266</v>
      </c>
    </row>
    <row r="52" spans="2:12" x14ac:dyDescent="0.25">
      <c r="B52" s="11"/>
      <c r="C52" s="11"/>
      <c r="D52" s="19"/>
      <c r="E52" s="30">
        <v>3213</v>
      </c>
      <c r="F52" s="64" t="s">
        <v>90</v>
      </c>
      <c r="G52" s="59">
        <v>2848</v>
      </c>
      <c r="H52" s="59">
        <v>5000</v>
      </c>
      <c r="I52" s="59">
        <v>5000</v>
      </c>
      <c r="J52" s="59">
        <v>600</v>
      </c>
      <c r="K52" s="76">
        <f>J52/G52*100</f>
        <v>21.067415730337078</v>
      </c>
      <c r="L52" s="76">
        <f t="shared" si="27"/>
        <v>12</v>
      </c>
    </row>
    <row r="53" spans="2:12" ht="30" x14ac:dyDescent="0.25">
      <c r="B53" s="11"/>
      <c r="C53" s="11"/>
      <c r="D53" s="19"/>
      <c r="E53" s="30">
        <v>3214</v>
      </c>
      <c r="F53" s="64" t="s">
        <v>206</v>
      </c>
      <c r="G53" s="59"/>
      <c r="H53" s="59">
        <v>100</v>
      </c>
      <c r="I53" s="59">
        <v>100</v>
      </c>
      <c r="J53" s="59"/>
      <c r="K53" s="76">
        <v>0</v>
      </c>
      <c r="L53" s="76">
        <f t="shared" si="27"/>
        <v>0</v>
      </c>
    </row>
    <row r="54" spans="2:12" x14ac:dyDescent="0.25">
      <c r="B54" s="11"/>
      <c r="C54" s="11"/>
      <c r="D54" s="19">
        <v>322</v>
      </c>
      <c r="E54" s="72"/>
      <c r="F54" s="60" t="s">
        <v>91</v>
      </c>
      <c r="G54" s="65">
        <f>G55+G56+G57+G58+G59+G60</f>
        <v>88554.26</v>
      </c>
      <c r="H54" s="67">
        <f t="shared" ref="H54:I54" si="35">H55+H56+H57+H58+H59+H60</f>
        <v>134066</v>
      </c>
      <c r="I54" s="67">
        <f t="shared" si="35"/>
        <v>98066</v>
      </c>
      <c r="J54" s="65">
        <f>J55+J56+J57+J58+J59+J60</f>
        <v>91685.75</v>
      </c>
      <c r="K54" s="76">
        <f t="shared" si="26"/>
        <v>103.53623868575042</v>
      </c>
      <c r="L54" s="76">
        <f t="shared" si="27"/>
        <v>93.493922460383828</v>
      </c>
    </row>
    <row r="55" spans="2:12" ht="30" x14ac:dyDescent="0.25">
      <c r="B55" s="11"/>
      <c r="C55" s="11"/>
      <c r="D55" s="19"/>
      <c r="E55" s="30">
        <v>3221</v>
      </c>
      <c r="F55" s="64" t="s">
        <v>92</v>
      </c>
      <c r="G55" s="59">
        <v>15552.32</v>
      </c>
      <c r="H55" s="59">
        <v>12000</v>
      </c>
      <c r="I55" s="59">
        <v>12000</v>
      </c>
      <c r="J55" s="59">
        <v>14724.03</v>
      </c>
      <c r="K55" s="76">
        <f t="shared" si="26"/>
        <v>94.674170798954762</v>
      </c>
      <c r="L55" s="76">
        <f t="shared" si="27"/>
        <v>122.70025</v>
      </c>
    </row>
    <row r="56" spans="2:12" ht="45" x14ac:dyDescent="0.25">
      <c r="B56" s="11"/>
      <c r="C56" s="11"/>
      <c r="D56" s="19"/>
      <c r="E56" s="73">
        <v>3222</v>
      </c>
      <c r="F56" s="64" t="s">
        <v>93</v>
      </c>
      <c r="G56" s="59">
        <v>54212.26</v>
      </c>
      <c r="H56" s="59">
        <v>71566</v>
      </c>
      <c r="I56" s="59">
        <v>59566</v>
      </c>
      <c r="J56" s="59">
        <v>54775.360000000001</v>
      </c>
      <c r="K56" s="76">
        <f t="shared" si="26"/>
        <v>101.03869493727065</v>
      </c>
      <c r="L56" s="76">
        <f t="shared" si="27"/>
        <v>91.957425376892857</v>
      </c>
    </row>
    <row r="57" spans="2:12" x14ac:dyDescent="0.25">
      <c r="B57" s="11"/>
      <c r="C57" s="11"/>
      <c r="D57" s="19"/>
      <c r="E57" s="30">
        <v>3223</v>
      </c>
      <c r="F57" s="64" t="s">
        <v>94</v>
      </c>
      <c r="G57" s="59">
        <v>13330.07</v>
      </c>
      <c r="H57" s="59">
        <v>35000</v>
      </c>
      <c r="I57" s="59">
        <v>19000</v>
      </c>
      <c r="J57" s="59">
        <v>17181.36</v>
      </c>
      <c r="K57" s="76">
        <f t="shared" si="26"/>
        <v>128.89174625489591</v>
      </c>
      <c r="L57" s="76">
        <f t="shared" si="27"/>
        <v>90.428210526315794</v>
      </c>
    </row>
    <row r="58" spans="2:12" x14ac:dyDescent="0.25">
      <c r="B58" s="11"/>
      <c r="C58" s="11"/>
      <c r="D58" s="19"/>
      <c r="E58" s="30">
        <v>3224</v>
      </c>
      <c r="F58" s="64" t="s">
        <v>95</v>
      </c>
      <c r="G58" s="59">
        <v>1209.71</v>
      </c>
      <c r="H58" s="59">
        <v>1000</v>
      </c>
      <c r="I58" s="59">
        <v>1000</v>
      </c>
      <c r="J58" s="59">
        <v>623.14</v>
      </c>
      <c r="K58" s="76">
        <f t="shared" si="26"/>
        <v>51.511519289747135</v>
      </c>
      <c r="L58" s="76">
        <f t="shared" si="27"/>
        <v>62.314</v>
      </c>
    </row>
    <row r="59" spans="2:12" x14ac:dyDescent="0.25">
      <c r="B59" s="11"/>
      <c r="C59" s="11"/>
      <c r="D59" s="19"/>
      <c r="E59" s="30">
        <v>3225</v>
      </c>
      <c r="F59" s="64" t="s">
        <v>96</v>
      </c>
      <c r="G59" s="59">
        <v>3052.01</v>
      </c>
      <c r="H59" s="59">
        <v>13000</v>
      </c>
      <c r="I59" s="59">
        <v>5000</v>
      </c>
      <c r="J59" s="59">
        <v>3158.4</v>
      </c>
      <c r="K59" s="76">
        <f t="shared" si="26"/>
        <v>103.48589945642379</v>
      </c>
      <c r="L59" s="76">
        <f t="shared" si="27"/>
        <v>63.167999999999999</v>
      </c>
    </row>
    <row r="60" spans="2:12" x14ac:dyDescent="0.25">
      <c r="B60" s="11"/>
      <c r="C60" s="11"/>
      <c r="D60" s="19"/>
      <c r="E60" s="30">
        <v>3227</v>
      </c>
      <c r="F60" s="64" t="s">
        <v>97</v>
      </c>
      <c r="G60" s="59">
        <v>1197.8900000000001</v>
      </c>
      <c r="H60" s="59">
        <v>1500</v>
      </c>
      <c r="I60" s="59">
        <v>1500</v>
      </c>
      <c r="J60" s="59">
        <v>1223.46</v>
      </c>
      <c r="K60" s="76">
        <v>0</v>
      </c>
      <c r="L60" s="76">
        <f t="shared" si="27"/>
        <v>81.564000000000007</v>
      </c>
    </row>
    <row r="61" spans="2:12" x14ac:dyDescent="0.25">
      <c r="B61" s="11"/>
      <c r="C61" s="11"/>
      <c r="D61" s="19">
        <v>323</v>
      </c>
      <c r="E61" s="72"/>
      <c r="F61" s="60" t="s">
        <v>98</v>
      </c>
      <c r="G61" s="65">
        <f>G62+G63+G65+G64+G66+G67+G68+G70+G69</f>
        <v>91818.11</v>
      </c>
      <c r="H61" s="67">
        <f t="shared" ref="H61:I61" si="36">H62+H63+H64+H65+H66+H67+H68+H69+H70</f>
        <v>109400</v>
      </c>
      <c r="I61" s="67">
        <f t="shared" si="36"/>
        <v>109400</v>
      </c>
      <c r="J61" s="65">
        <f>J62+J63+J65+J64+J66+J67+J68+J70+J69</f>
        <v>105927.28999999998</v>
      </c>
      <c r="K61" s="76">
        <f t="shared" si="26"/>
        <v>115.36644568266541</v>
      </c>
      <c r="L61" s="76">
        <f t="shared" si="27"/>
        <v>96.825676416818993</v>
      </c>
    </row>
    <row r="62" spans="2:12" x14ac:dyDescent="0.25">
      <c r="B62" s="11"/>
      <c r="C62" s="11"/>
      <c r="D62" s="19"/>
      <c r="E62" s="30">
        <v>3231</v>
      </c>
      <c r="F62" s="64" t="s">
        <v>99</v>
      </c>
      <c r="G62" s="59">
        <v>4966.1000000000004</v>
      </c>
      <c r="H62" s="59">
        <v>5000</v>
      </c>
      <c r="I62" s="59">
        <v>5000</v>
      </c>
      <c r="J62" s="59">
        <v>6572.94</v>
      </c>
      <c r="K62" s="76">
        <f t="shared" si="26"/>
        <v>132.35617486558868</v>
      </c>
      <c r="L62" s="76">
        <f t="shared" si="27"/>
        <v>131.4588</v>
      </c>
    </row>
    <row r="63" spans="2:12" x14ac:dyDescent="0.25">
      <c r="B63" s="11"/>
      <c r="C63" s="11"/>
      <c r="D63" s="19"/>
      <c r="E63" s="30">
        <v>3232</v>
      </c>
      <c r="F63" s="64" t="s">
        <v>100</v>
      </c>
      <c r="G63" s="59">
        <v>15803.72</v>
      </c>
      <c r="H63" s="59">
        <v>15000</v>
      </c>
      <c r="I63" s="59">
        <v>15000</v>
      </c>
      <c r="J63" s="59">
        <v>20183.41</v>
      </c>
      <c r="K63" s="76">
        <f t="shared" si="26"/>
        <v>127.71303212155114</v>
      </c>
      <c r="L63" s="76">
        <f t="shared" si="27"/>
        <v>134.55606666666665</v>
      </c>
    </row>
    <row r="64" spans="2:12" x14ac:dyDescent="0.25">
      <c r="B64" s="11"/>
      <c r="C64" s="11"/>
      <c r="D64" s="19"/>
      <c r="E64" s="30">
        <v>3233</v>
      </c>
      <c r="F64" s="64" t="s">
        <v>101</v>
      </c>
      <c r="G64" s="59">
        <v>8983.02</v>
      </c>
      <c r="H64" s="59">
        <v>15000</v>
      </c>
      <c r="I64" s="59">
        <v>15000</v>
      </c>
      <c r="J64" s="59">
        <v>5177.7</v>
      </c>
      <c r="K64" s="76">
        <f t="shared" si="26"/>
        <v>57.63874509908694</v>
      </c>
      <c r="L64" s="76">
        <f t="shared" si="27"/>
        <v>34.518000000000001</v>
      </c>
    </row>
    <row r="65" spans="2:12" x14ac:dyDescent="0.25">
      <c r="B65" s="11"/>
      <c r="C65" s="11"/>
      <c r="D65" s="19"/>
      <c r="E65" s="30">
        <v>3234</v>
      </c>
      <c r="F65" s="64" t="s">
        <v>102</v>
      </c>
      <c r="G65" s="59">
        <v>5278.39</v>
      </c>
      <c r="H65" s="59">
        <v>10000</v>
      </c>
      <c r="I65" s="59">
        <v>10000</v>
      </c>
      <c r="J65" s="59">
        <v>6319.35</v>
      </c>
      <c r="K65" s="76">
        <f t="shared" si="26"/>
        <v>119.72116497644167</v>
      </c>
      <c r="L65" s="76">
        <f t="shared" si="27"/>
        <v>63.1935</v>
      </c>
    </row>
    <row r="66" spans="2:12" x14ac:dyDescent="0.25">
      <c r="B66" s="11"/>
      <c r="C66" s="11"/>
      <c r="D66" s="19"/>
      <c r="E66" s="30">
        <v>3235</v>
      </c>
      <c r="F66" s="64" t="s">
        <v>103</v>
      </c>
      <c r="G66" s="59">
        <v>36966.46</v>
      </c>
      <c r="H66" s="59">
        <v>35000</v>
      </c>
      <c r="I66" s="59">
        <v>35000</v>
      </c>
      <c r="J66" s="59">
        <v>31859.18</v>
      </c>
      <c r="K66" s="76">
        <f t="shared" si="26"/>
        <v>86.184016538234928</v>
      </c>
      <c r="L66" s="76">
        <f t="shared" si="27"/>
        <v>91.026228571428575</v>
      </c>
    </row>
    <row r="67" spans="2:12" x14ac:dyDescent="0.25">
      <c r="B67" s="11"/>
      <c r="C67" s="11"/>
      <c r="D67" s="19"/>
      <c r="E67" s="30">
        <v>3236</v>
      </c>
      <c r="F67" s="64" t="s">
        <v>104</v>
      </c>
      <c r="G67" s="59">
        <v>4197.17</v>
      </c>
      <c r="H67" s="59">
        <v>10000</v>
      </c>
      <c r="I67" s="59">
        <v>10000</v>
      </c>
      <c r="J67" s="59">
        <v>1915.83</v>
      </c>
      <c r="K67" s="76">
        <f t="shared" si="26"/>
        <v>45.645756545481838</v>
      </c>
      <c r="L67" s="76">
        <f t="shared" si="27"/>
        <v>19.158300000000001</v>
      </c>
    </row>
    <row r="68" spans="2:12" x14ac:dyDescent="0.25">
      <c r="B68" s="11"/>
      <c r="C68" s="11"/>
      <c r="D68" s="19"/>
      <c r="E68" s="30">
        <v>3237</v>
      </c>
      <c r="F68" s="64" t="s">
        <v>105</v>
      </c>
      <c r="G68" s="59">
        <v>3479.44</v>
      </c>
      <c r="H68" s="59">
        <v>4000</v>
      </c>
      <c r="I68" s="59">
        <v>4000</v>
      </c>
      <c r="J68" s="59">
        <v>17394.310000000001</v>
      </c>
      <c r="K68" s="76">
        <f t="shared" si="26"/>
        <v>499.91694065711727</v>
      </c>
      <c r="L68" s="76">
        <f t="shared" si="27"/>
        <v>434.85775000000001</v>
      </c>
    </row>
    <row r="69" spans="2:12" x14ac:dyDescent="0.25">
      <c r="B69" s="11"/>
      <c r="C69" s="11"/>
      <c r="D69" s="19"/>
      <c r="E69" s="30">
        <v>3238</v>
      </c>
      <c r="F69" s="62" t="s">
        <v>106</v>
      </c>
      <c r="G69" s="59">
        <v>62.5</v>
      </c>
      <c r="H69" s="59">
        <v>400</v>
      </c>
      <c r="I69" s="59">
        <v>400</v>
      </c>
      <c r="J69" s="59">
        <v>1075</v>
      </c>
      <c r="K69" s="76">
        <f t="shared" si="26"/>
        <v>1720</v>
      </c>
      <c r="L69" s="76">
        <f t="shared" si="27"/>
        <v>268.75</v>
      </c>
    </row>
    <row r="70" spans="2:12" x14ac:dyDescent="0.25">
      <c r="B70" s="11"/>
      <c r="C70" s="11"/>
      <c r="D70" s="19"/>
      <c r="E70" s="30">
        <v>3239</v>
      </c>
      <c r="F70" s="64" t="s">
        <v>107</v>
      </c>
      <c r="G70" s="59">
        <v>12081.31</v>
      </c>
      <c r="H70" s="59">
        <v>15000</v>
      </c>
      <c r="I70" s="59">
        <v>15000</v>
      </c>
      <c r="J70" s="59">
        <v>15429.57</v>
      </c>
      <c r="K70" s="76">
        <f t="shared" si="26"/>
        <v>127.71437865595701</v>
      </c>
      <c r="L70" s="76">
        <f t="shared" si="27"/>
        <v>102.8638</v>
      </c>
    </row>
    <row r="71" spans="2:12" x14ac:dyDescent="0.25">
      <c r="B71" s="11"/>
      <c r="C71" s="11"/>
      <c r="D71" s="19">
        <v>324</v>
      </c>
      <c r="E71" s="71"/>
      <c r="F71" s="80" t="s">
        <v>130</v>
      </c>
      <c r="G71" s="81">
        <f t="shared" ref="G71:J71" si="37">G72</f>
        <v>0</v>
      </c>
      <c r="H71" s="81">
        <f t="shared" si="37"/>
        <v>30</v>
      </c>
      <c r="I71" s="81">
        <f t="shared" si="37"/>
        <v>30</v>
      </c>
      <c r="J71" s="81">
        <f t="shared" si="37"/>
        <v>0</v>
      </c>
      <c r="K71" s="76">
        <v>0</v>
      </c>
      <c r="L71" s="76">
        <f t="shared" si="27"/>
        <v>0</v>
      </c>
    </row>
    <row r="72" spans="2:12" x14ac:dyDescent="0.25">
      <c r="B72" s="11"/>
      <c r="C72" s="11"/>
      <c r="D72" s="19"/>
      <c r="E72" s="30">
        <v>3241</v>
      </c>
      <c r="F72" s="64" t="s">
        <v>130</v>
      </c>
      <c r="G72" s="59">
        <v>0</v>
      </c>
      <c r="H72" s="59">
        <v>30</v>
      </c>
      <c r="I72" s="59">
        <v>30</v>
      </c>
      <c r="J72" s="59">
        <v>0</v>
      </c>
      <c r="K72" s="76">
        <v>0</v>
      </c>
      <c r="L72" s="76">
        <f t="shared" si="27"/>
        <v>0</v>
      </c>
    </row>
    <row r="73" spans="2:12" x14ac:dyDescent="0.25">
      <c r="B73" s="11"/>
      <c r="C73" s="11"/>
      <c r="D73" s="19">
        <v>329</v>
      </c>
      <c r="E73" s="72">
        <v>329</v>
      </c>
      <c r="F73" s="60" t="s">
        <v>108</v>
      </c>
      <c r="G73" s="67">
        <f>G74+G75+G76+G79+G77+G78</f>
        <v>3373.87</v>
      </c>
      <c r="H73" s="67">
        <f>H74+H75+H76+H79+H77+H78</f>
        <v>6189</v>
      </c>
      <c r="I73" s="67">
        <f>I74+I75+I76+I79+I77+I78</f>
        <v>6189</v>
      </c>
      <c r="J73" s="67">
        <f>J74+J75+J76+J79+J77+J78</f>
        <v>6242.1799999999994</v>
      </c>
      <c r="K73" s="76">
        <f t="shared" si="26"/>
        <v>185.01542738754011</v>
      </c>
      <c r="L73" s="76">
        <f t="shared" si="27"/>
        <v>100.85926644045887</v>
      </c>
    </row>
    <row r="74" spans="2:12" x14ac:dyDescent="0.25">
      <c r="B74" s="11"/>
      <c r="C74" s="11"/>
      <c r="D74" s="19"/>
      <c r="E74" s="74">
        <v>3291</v>
      </c>
      <c r="F74" s="62" t="s">
        <v>109</v>
      </c>
      <c r="G74" s="66">
        <v>277.33</v>
      </c>
      <c r="H74" s="66">
        <v>2000</v>
      </c>
      <c r="I74" s="66">
        <v>2000</v>
      </c>
      <c r="J74" s="66">
        <v>1848.9</v>
      </c>
      <c r="K74" s="76">
        <f t="shared" si="26"/>
        <v>666.6786860418996</v>
      </c>
      <c r="L74" s="76">
        <f t="shared" si="27"/>
        <v>92.444999999999993</v>
      </c>
    </row>
    <row r="75" spans="2:12" x14ac:dyDescent="0.25">
      <c r="B75" s="11"/>
      <c r="C75" s="11"/>
      <c r="D75" s="11"/>
      <c r="E75" s="30">
        <v>3292</v>
      </c>
      <c r="F75" s="64" t="s">
        <v>110</v>
      </c>
      <c r="G75" s="59">
        <v>2527.98</v>
      </c>
      <c r="H75" s="59">
        <v>2000</v>
      </c>
      <c r="I75" s="59">
        <v>2000</v>
      </c>
      <c r="J75" s="59">
        <v>3432.14</v>
      </c>
      <c r="K75" s="76">
        <f t="shared" si="26"/>
        <v>135.76610574450746</v>
      </c>
      <c r="L75" s="76">
        <f t="shared" si="27"/>
        <v>171.607</v>
      </c>
    </row>
    <row r="76" spans="2:12" x14ac:dyDescent="0.25">
      <c r="B76" s="11"/>
      <c r="C76" s="11"/>
      <c r="D76" s="11"/>
      <c r="E76" s="30">
        <v>3293</v>
      </c>
      <c r="F76" s="64" t="s">
        <v>111</v>
      </c>
      <c r="G76" s="59">
        <v>0</v>
      </c>
      <c r="H76" s="59">
        <v>0</v>
      </c>
      <c r="I76" s="59">
        <v>0</v>
      </c>
      <c r="J76" s="59">
        <v>0</v>
      </c>
      <c r="K76" s="76">
        <v>0</v>
      </c>
      <c r="L76" s="76">
        <v>0</v>
      </c>
    </row>
    <row r="77" spans="2:12" x14ac:dyDescent="0.25">
      <c r="B77" s="11"/>
      <c r="C77" s="11"/>
      <c r="D77" s="11"/>
      <c r="E77" s="30">
        <v>3294</v>
      </c>
      <c r="F77" s="64" t="s">
        <v>127</v>
      </c>
      <c r="G77" s="59">
        <v>0</v>
      </c>
      <c r="H77" s="59">
        <v>50</v>
      </c>
      <c r="I77" s="59">
        <v>50</v>
      </c>
      <c r="J77" s="59">
        <v>0</v>
      </c>
      <c r="K77" s="76">
        <v>0</v>
      </c>
      <c r="L77" s="76">
        <f t="shared" si="27"/>
        <v>0</v>
      </c>
    </row>
    <row r="78" spans="2:12" x14ac:dyDescent="0.25">
      <c r="B78" s="11"/>
      <c r="C78" s="11"/>
      <c r="D78" s="11"/>
      <c r="E78" s="30">
        <v>3295</v>
      </c>
      <c r="F78" s="64" t="s">
        <v>128</v>
      </c>
      <c r="G78" s="59">
        <v>163.27000000000001</v>
      </c>
      <c r="H78" s="59">
        <v>50</v>
      </c>
      <c r="I78" s="59">
        <v>50</v>
      </c>
      <c r="J78" s="59">
        <v>382.32</v>
      </c>
      <c r="K78" s="76">
        <v>0</v>
      </c>
      <c r="L78" s="76">
        <f t="shared" si="27"/>
        <v>764.64</v>
      </c>
    </row>
    <row r="79" spans="2:12" x14ac:dyDescent="0.25">
      <c r="B79" s="11"/>
      <c r="C79" s="11"/>
      <c r="D79" s="11"/>
      <c r="E79" s="30">
        <v>3299</v>
      </c>
      <c r="F79" s="64" t="s">
        <v>108</v>
      </c>
      <c r="G79" s="59">
        <v>405.29</v>
      </c>
      <c r="H79" s="59">
        <v>2089</v>
      </c>
      <c r="I79" s="59">
        <v>2089</v>
      </c>
      <c r="J79" s="59">
        <v>578.82000000000005</v>
      </c>
      <c r="K79" s="76">
        <f t="shared" si="26"/>
        <v>142.81625502726442</v>
      </c>
      <c r="L79" s="76">
        <f t="shared" si="27"/>
        <v>27.707994255624701</v>
      </c>
    </row>
    <row r="80" spans="2:12" x14ac:dyDescent="0.25">
      <c r="B80" s="11"/>
      <c r="C80" s="19">
        <v>34</v>
      </c>
      <c r="D80" s="11"/>
      <c r="E80" s="72"/>
      <c r="F80" s="60" t="s">
        <v>112</v>
      </c>
      <c r="G80" s="65">
        <f>G81</f>
        <v>543.51</v>
      </c>
      <c r="H80" s="67">
        <f t="shared" ref="H80:I80" si="38">H81</f>
        <v>1150</v>
      </c>
      <c r="I80" s="67">
        <f t="shared" si="38"/>
        <v>1150</v>
      </c>
      <c r="J80" s="65">
        <f>J81</f>
        <v>815.9799999999999</v>
      </c>
      <c r="K80" s="76">
        <f t="shared" si="26"/>
        <v>150.13155231734464</v>
      </c>
      <c r="L80" s="76">
        <f t="shared" si="27"/>
        <v>70.954782608695638</v>
      </c>
    </row>
    <row r="81" spans="2:12" x14ac:dyDescent="0.25">
      <c r="B81" s="11"/>
      <c r="C81" s="11"/>
      <c r="D81" s="19">
        <v>343</v>
      </c>
      <c r="E81" s="72"/>
      <c r="F81" s="60" t="s">
        <v>176</v>
      </c>
      <c r="G81" s="65">
        <f>G82+G83</f>
        <v>543.51</v>
      </c>
      <c r="H81" s="67">
        <f>H82+H83+H84</f>
        <v>1150</v>
      </c>
      <c r="I81" s="67">
        <f>I82+I83+I84</f>
        <v>1150</v>
      </c>
      <c r="J81" s="65">
        <f>J82+J83</f>
        <v>815.9799999999999</v>
      </c>
      <c r="K81" s="76">
        <f t="shared" si="26"/>
        <v>150.13155231734464</v>
      </c>
      <c r="L81" s="76">
        <f t="shared" si="27"/>
        <v>70.954782608695638</v>
      </c>
    </row>
    <row r="82" spans="2:12" x14ac:dyDescent="0.25">
      <c r="B82" s="11"/>
      <c r="C82" s="11"/>
      <c r="D82" s="11"/>
      <c r="E82" s="30">
        <v>3431</v>
      </c>
      <c r="F82" s="64" t="s">
        <v>113</v>
      </c>
      <c r="G82" s="59">
        <v>531.54999999999995</v>
      </c>
      <c r="H82" s="59">
        <v>1000</v>
      </c>
      <c r="I82" s="59">
        <v>1000</v>
      </c>
      <c r="J82" s="59">
        <v>807.55</v>
      </c>
      <c r="K82" s="76">
        <f t="shared" si="26"/>
        <v>151.92361960304771</v>
      </c>
      <c r="L82" s="76">
        <f t="shared" si="27"/>
        <v>80.754999999999995</v>
      </c>
    </row>
    <row r="83" spans="2:12" x14ac:dyDescent="0.25">
      <c r="B83" s="11"/>
      <c r="C83" s="11"/>
      <c r="D83" s="11"/>
      <c r="E83" s="30">
        <v>3433</v>
      </c>
      <c r="F83" s="64" t="s">
        <v>114</v>
      </c>
      <c r="G83" s="59">
        <v>11.96</v>
      </c>
      <c r="H83" s="59">
        <v>100</v>
      </c>
      <c r="I83" s="59">
        <v>100</v>
      </c>
      <c r="J83" s="59">
        <v>8.43</v>
      </c>
      <c r="K83" s="76">
        <f t="shared" si="26"/>
        <v>70.484949832775911</v>
      </c>
      <c r="L83" s="76">
        <f t="shared" si="27"/>
        <v>8.43</v>
      </c>
    </row>
    <row r="84" spans="2:12" x14ac:dyDescent="0.25">
      <c r="B84" s="11"/>
      <c r="C84" s="11"/>
      <c r="D84" s="11"/>
      <c r="E84" s="30">
        <v>3434</v>
      </c>
      <c r="F84" s="64" t="s">
        <v>129</v>
      </c>
      <c r="G84" s="59">
        <v>0</v>
      </c>
      <c r="H84" s="59">
        <v>50</v>
      </c>
      <c r="I84" s="59">
        <v>50</v>
      </c>
      <c r="J84" s="59">
        <v>0</v>
      </c>
      <c r="K84" s="76">
        <v>0</v>
      </c>
      <c r="L84" s="76">
        <f t="shared" si="27"/>
        <v>0</v>
      </c>
    </row>
    <row r="85" spans="2:12" x14ac:dyDescent="0.25">
      <c r="B85" s="11"/>
      <c r="C85" s="19">
        <v>36</v>
      </c>
      <c r="D85" s="19"/>
      <c r="E85" s="71"/>
      <c r="F85" s="80" t="s">
        <v>212</v>
      </c>
      <c r="G85" s="76">
        <f t="shared" ref="G85:J85" si="39">G86</f>
        <v>56.5</v>
      </c>
      <c r="H85" s="76">
        <f t="shared" si="39"/>
        <v>0</v>
      </c>
      <c r="I85" s="76">
        <f t="shared" si="39"/>
        <v>0</v>
      </c>
      <c r="J85" s="76">
        <f t="shared" si="39"/>
        <v>240</v>
      </c>
      <c r="K85" s="76">
        <v>0</v>
      </c>
      <c r="L85" s="76">
        <v>0</v>
      </c>
    </row>
    <row r="86" spans="2:12" ht="30" x14ac:dyDescent="0.25">
      <c r="B86" s="11"/>
      <c r="C86" s="19"/>
      <c r="D86" s="19">
        <v>369</v>
      </c>
      <c r="E86" s="71"/>
      <c r="F86" s="80" t="s">
        <v>213</v>
      </c>
      <c r="G86" s="76">
        <f t="shared" ref="G86:J86" si="40">G87</f>
        <v>56.5</v>
      </c>
      <c r="H86" s="76">
        <f t="shared" si="40"/>
        <v>0</v>
      </c>
      <c r="I86" s="76">
        <f t="shared" si="40"/>
        <v>0</v>
      </c>
      <c r="J86" s="76">
        <f t="shared" si="40"/>
        <v>240</v>
      </c>
      <c r="K86" s="76">
        <v>0</v>
      </c>
      <c r="L86" s="76">
        <v>0</v>
      </c>
    </row>
    <row r="87" spans="2:12" ht="30" x14ac:dyDescent="0.25">
      <c r="B87" s="11"/>
      <c r="C87" s="11"/>
      <c r="D87" s="11"/>
      <c r="E87" s="30">
        <v>3691</v>
      </c>
      <c r="F87" s="64" t="s">
        <v>192</v>
      </c>
      <c r="G87" s="59">
        <v>56.5</v>
      </c>
      <c r="H87" s="59"/>
      <c r="I87" s="59"/>
      <c r="J87" s="59">
        <v>240</v>
      </c>
      <c r="K87" s="76">
        <v>0</v>
      </c>
      <c r="L87" s="76">
        <v>0</v>
      </c>
    </row>
    <row r="88" spans="2:12" ht="25.5" x14ac:dyDescent="0.25">
      <c r="B88" s="11"/>
      <c r="C88" s="19">
        <v>37</v>
      </c>
      <c r="D88" s="19"/>
      <c r="E88" s="71"/>
      <c r="F88" s="60" t="s">
        <v>115</v>
      </c>
      <c r="G88" s="114">
        <f>G89</f>
        <v>9887.67</v>
      </c>
      <c r="H88" s="115">
        <f t="shared" ref="H88:I88" si="41">H89</f>
        <v>24000</v>
      </c>
      <c r="I88" s="115">
        <f t="shared" si="41"/>
        <v>12500</v>
      </c>
      <c r="J88" s="114">
        <f>J89</f>
        <v>13909.369999999999</v>
      </c>
      <c r="K88" s="114">
        <f t="shared" si="26"/>
        <v>140.67388980417024</v>
      </c>
      <c r="L88" s="114">
        <f t="shared" si="27"/>
        <v>111.27495999999999</v>
      </c>
    </row>
    <row r="89" spans="2:12" ht="25.5" x14ac:dyDescent="0.25">
      <c r="B89" s="11"/>
      <c r="C89" s="19"/>
      <c r="D89" s="19">
        <v>372</v>
      </c>
      <c r="E89" s="72"/>
      <c r="F89" s="60" t="s">
        <v>116</v>
      </c>
      <c r="G89" s="115">
        <f>G90+G91</f>
        <v>9887.67</v>
      </c>
      <c r="H89" s="115">
        <f t="shared" ref="H89:I89" si="42">H90+H91</f>
        <v>24000</v>
      </c>
      <c r="I89" s="115">
        <f t="shared" si="42"/>
        <v>12500</v>
      </c>
      <c r="J89" s="115">
        <f>J90+J91</f>
        <v>13909.369999999999</v>
      </c>
      <c r="K89" s="114">
        <f t="shared" si="26"/>
        <v>140.67388980417024</v>
      </c>
      <c r="L89" s="114">
        <f t="shared" si="27"/>
        <v>111.27495999999999</v>
      </c>
    </row>
    <row r="90" spans="2:12" x14ac:dyDescent="0.25">
      <c r="B90" s="11"/>
      <c r="C90" s="19"/>
      <c r="D90" s="19"/>
      <c r="E90" s="30">
        <v>3721</v>
      </c>
      <c r="F90" s="64" t="s">
        <v>117</v>
      </c>
      <c r="G90" s="59">
        <v>3770.11</v>
      </c>
      <c r="H90" s="59">
        <v>10000</v>
      </c>
      <c r="I90" s="59">
        <v>6000</v>
      </c>
      <c r="J90" s="59">
        <v>4638.3100000000004</v>
      </c>
      <c r="K90" s="76">
        <f t="shared" si="26"/>
        <v>123.02850579956555</v>
      </c>
      <c r="L90" s="76">
        <f t="shared" si="27"/>
        <v>77.305166666666665</v>
      </c>
    </row>
    <row r="91" spans="2:12" x14ac:dyDescent="0.25">
      <c r="B91" s="11"/>
      <c r="C91" s="19"/>
      <c r="D91" s="19"/>
      <c r="E91" s="30">
        <v>3722</v>
      </c>
      <c r="F91" s="64" t="s">
        <v>118</v>
      </c>
      <c r="G91" s="59">
        <v>6117.56</v>
      </c>
      <c r="H91" s="59">
        <v>14000</v>
      </c>
      <c r="I91" s="59">
        <v>6500</v>
      </c>
      <c r="J91" s="59">
        <v>9271.06</v>
      </c>
      <c r="K91" s="76">
        <f t="shared" si="26"/>
        <v>151.54832972623069</v>
      </c>
      <c r="L91" s="76">
        <f t="shared" si="27"/>
        <v>142.6316923076923</v>
      </c>
    </row>
    <row r="92" spans="2:12" x14ac:dyDescent="0.25">
      <c r="B92" s="11"/>
      <c r="C92" s="19"/>
      <c r="D92" s="19"/>
      <c r="E92" s="30"/>
      <c r="F92" s="30"/>
      <c r="G92" s="59"/>
      <c r="H92" s="30"/>
      <c r="I92" s="30"/>
      <c r="J92" s="59"/>
      <c r="K92" s="76"/>
      <c r="L92" s="76"/>
    </row>
    <row r="93" spans="2:12" x14ac:dyDescent="0.25">
      <c r="B93" s="11"/>
      <c r="C93" s="19"/>
      <c r="D93" s="77"/>
      <c r="E93" s="12"/>
      <c r="F93" s="12"/>
      <c r="G93" s="59"/>
      <c r="H93" s="8"/>
      <c r="I93" s="8"/>
      <c r="J93" s="59"/>
      <c r="K93" s="76"/>
      <c r="L93" s="76"/>
    </row>
    <row r="94" spans="2:12" x14ac:dyDescent="0.25">
      <c r="B94" s="13">
        <v>4</v>
      </c>
      <c r="C94" s="13"/>
      <c r="D94" s="13"/>
      <c r="E94" s="13"/>
      <c r="F94" s="17" t="s">
        <v>6</v>
      </c>
      <c r="G94" s="70">
        <f>G95+G98</f>
        <v>2355.54</v>
      </c>
      <c r="H94" s="70">
        <f t="shared" ref="H94:J94" si="43">H95+H98</f>
        <v>0</v>
      </c>
      <c r="I94" s="70">
        <f t="shared" ref="I94" si="44">I95+I98</f>
        <v>221523.87</v>
      </c>
      <c r="J94" s="70">
        <f t="shared" si="43"/>
        <v>224815.85</v>
      </c>
      <c r="K94" s="76">
        <f t="shared" si="26"/>
        <v>9544.1321310612439</v>
      </c>
      <c r="L94" s="76">
        <v>0</v>
      </c>
    </row>
    <row r="95" spans="2:12" ht="25.5" x14ac:dyDescent="0.25">
      <c r="B95" s="14"/>
      <c r="C95" s="10">
        <v>41</v>
      </c>
      <c r="D95" s="10"/>
      <c r="E95" s="10"/>
      <c r="F95" s="17" t="s">
        <v>7</v>
      </c>
      <c r="G95" s="70">
        <f t="shared" ref="G95:J95" si="45">G96</f>
        <v>0</v>
      </c>
      <c r="H95" s="70">
        <f t="shared" si="45"/>
        <v>0</v>
      </c>
      <c r="I95" s="70">
        <f t="shared" si="45"/>
        <v>0</v>
      </c>
      <c r="J95" s="70">
        <f t="shared" si="45"/>
        <v>0</v>
      </c>
      <c r="K95" s="76">
        <v>0</v>
      </c>
      <c r="L95" s="76">
        <v>0</v>
      </c>
    </row>
    <row r="96" spans="2:12" x14ac:dyDescent="0.25">
      <c r="B96" s="14"/>
      <c r="C96" s="10"/>
      <c r="D96" s="19">
        <v>412</v>
      </c>
      <c r="E96" s="19"/>
      <c r="F96" s="19" t="s">
        <v>40</v>
      </c>
      <c r="G96" s="70">
        <f t="shared" ref="G96:J96" si="46">G97</f>
        <v>0</v>
      </c>
      <c r="H96" s="70">
        <f t="shared" si="46"/>
        <v>0</v>
      </c>
      <c r="I96" s="70">
        <f t="shared" si="46"/>
        <v>0</v>
      </c>
      <c r="J96" s="70">
        <f t="shared" si="46"/>
        <v>0</v>
      </c>
      <c r="K96" s="76">
        <v>0</v>
      </c>
      <c r="L96" s="76">
        <v>0</v>
      </c>
    </row>
    <row r="97" spans="2:12" x14ac:dyDescent="0.25">
      <c r="B97" s="30"/>
      <c r="C97" s="71"/>
      <c r="D97" s="71"/>
      <c r="E97" s="64">
        <v>4124</v>
      </c>
      <c r="F97" s="62" t="s">
        <v>119</v>
      </c>
      <c r="G97" s="69">
        <v>0</v>
      </c>
      <c r="H97" s="68"/>
      <c r="I97" s="68"/>
      <c r="J97" s="69">
        <v>0</v>
      </c>
      <c r="K97" s="76">
        <v>0</v>
      </c>
      <c r="L97" s="76">
        <v>0</v>
      </c>
    </row>
    <row r="98" spans="2:12" x14ac:dyDescent="0.25">
      <c r="B98" s="30"/>
      <c r="C98" s="71">
        <v>42</v>
      </c>
      <c r="D98" s="71"/>
      <c r="E98" s="80"/>
      <c r="F98" s="60" t="s">
        <v>123</v>
      </c>
      <c r="G98" s="67">
        <f>G101+G105</f>
        <v>2355.54</v>
      </c>
      <c r="H98" s="67">
        <f t="shared" ref="H98" si="47">H101+H105</f>
        <v>0</v>
      </c>
      <c r="I98" s="67">
        <f>I101+I105+I99</f>
        <v>221523.87</v>
      </c>
      <c r="J98" s="67">
        <f>J101+J105+J99</f>
        <v>224815.85</v>
      </c>
      <c r="K98" s="76">
        <f t="shared" si="26"/>
        <v>9544.1321310612439</v>
      </c>
      <c r="L98" s="76">
        <v>0</v>
      </c>
    </row>
    <row r="99" spans="2:12" x14ac:dyDescent="0.25">
      <c r="B99" s="30"/>
      <c r="C99" s="71"/>
      <c r="D99" s="71">
        <v>421</v>
      </c>
      <c r="E99" s="80"/>
      <c r="F99" s="60" t="s">
        <v>209</v>
      </c>
      <c r="G99" s="67"/>
      <c r="H99" s="67"/>
      <c r="I99" s="67">
        <f>I100</f>
        <v>180000</v>
      </c>
      <c r="J99" s="67">
        <f>J100</f>
        <v>180000</v>
      </c>
      <c r="K99" s="76">
        <v>0</v>
      </c>
      <c r="L99" s="76">
        <v>0</v>
      </c>
    </row>
    <row r="100" spans="2:12" x14ac:dyDescent="0.25">
      <c r="B100" s="30"/>
      <c r="C100" s="71"/>
      <c r="D100" s="71"/>
      <c r="E100" s="64">
        <v>4212</v>
      </c>
      <c r="F100" s="62" t="s">
        <v>210</v>
      </c>
      <c r="G100" s="68"/>
      <c r="H100" s="68"/>
      <c r="I100" s="68">
        <v>180000</v>
      </c>
      <c r="J100" s="68">
        <v>180000</v>
      </c>
      <c r="K100" s="76">
        <v>0</v>
      </c>
      <c r="L100" s="76">
        <v>0</v>
      </c>
    </row>
    <row r="101" spans="2:12" x14ac:dyDescent="0.25">
      <c r="B101" s="30"/>
      <c r="C101" s="71"/>
      <c r="D101" s="71">
        <v>422</v>
      </c>
      <c r="E101" s="80"/>
      <c r="F101" s="60" t="s">
        <v>124</v>
      </c>
      <c r="G101" s="67">
        <f>G102+G104+G103</f>
        <v>2355.54</v>
      </c>
      <c r="H101" s="67">
        <f>H102+H104+H103</f>
        <v>0</v>
      </c>
      <c r="I101" s="67">
        <f>I102+I104+I103</f>
        <v>329.9</v>
      </c>
      <c r="J101" s="67">
        <f>J102+J104+J103</f>
        <v>3621.88</v>
      </c>
      <c r="K101" s="76">
        <f t="shared" si="26"/>
        <v>153.76007200047547</v>
      </c>
      <c r="L101" s="76">
        <v>0</v>
      </c>
    </row>
    <row r="102" spans="2:12" ht="15" customHeight="1" x14ac:dyDescent="0.25">
      <c r="B102" s="75"/>
      <c r="C102" s="75"/>
      <c r="D102" s="75"/>
      <c r="E102" s="64">
        <v>4221</v>
      </c>
      <c r="F102" s="64" t="s">
        <v>120</v>
      </c>
      <c r="G102" s="69">
        <v>849.99</v>
      </c>
      <c r="H102" s="68"/>
      <c r="I102" s="68"/>
      <c r="J102" s="69">
        <v>700</v>
      </c>
      <c r="K102" s="76">
        <f t="shared" si="26"/>
        <v>82.35391004600055</v>
      </c>
      <c r="L102" s="76">
        <v>0</v>
      </c>
    </row>
    <row r="103" spans="2:12" ht="15" customHeight="1" x14ac:dyDescent="0.25">
      <c r="B103" s="75"/>
      <c r="C103" s="75"/>
      <c r="D103" s="75"/>
      <c r="E103" s="64">
        <v>4222</v>
      </c>
      <c r="F103" s="64" t="s">
        <v>191</v>
      </c>
      <c r="G103" s="69">
        <v>0</v>
      </c>
      <c r="H103" s="68"/>
      <c r="I103" s="68"/>
      <c r="J103" s="69">
        <v>0</v>
      </c>
      <c r="K103" s="76">
        <v>0</v>
      </c>
      <c r="L103" s="76">
        <v>0</v>
      </c>
    </row>
    <row r="104" spans="2:12" x14ac:dyDescent="0.25">
      <c r="B104" s="75"/>
      <c r="C104" s="75"/>
      <c r="D104" s="75"/>
      <c r="E104" s="62">
        <v>4227</v>
      </c>
      <c r="F104" s="62" t="s">
        <v>121</v>
      </c>
      <c r="G104" s="68">
        <v>1505.55</v>
      </c>
      <c r="H104" s="68"/>
      <c r="I104" s="68">
        <v>329.9</v>
      </c>
      <c r="J104" s="68">
        <v>2921.88</v>
      </c>
      <c r="K104" s="76">
        <f t="shared" si="26"/>
        <v>194.07392647205342</v>
      </c>
      <c r="L104" s="76">
        <v>0</v>
      </c>
    </row>
    <row r="105" spans="2:12" x14ac:dyDescent="0.25">
      <c r="B105" s="75"/>
      <c r="C105" s="75"/>
      <c r="D105" s="75">
        <v>423</v>
      </c>
      <c r="E105" s="60"/>
      <c r="F105" s="60" t="s">
        <v>125</v>
      </c>
      <c r="G105" s="67">
        <f t="shared" ref="G105:J105" si="48">G106</f>
        <v>0</v>
      </c>
      <c r="H105" s="67">
        <f t="shared" si="48"/>
        <v>0</v>
      </c>
      <c r="I105" s="67">
        <f t="shared" si="48"/>
        <v>41193.97</v>
      </c>
      <c r="J105" s="67">
        <f t="shared" si="48"/>
        <v>41193.97</v>
      </c>
      <c r="K105" s="76">
        <v>0</v>
      </c>
      <c r="L105" s="79">
        <v>0</v>
      </c>
    </row>
    <row r="106" spans="2:12" ht="24" customHeight="1" x14ac:dyDescent="0.25">
      <c r="B106" s="75"/>
      <c r="C106" s="75"/>
      <c r="D106" s="75"/>
      <c r="E106" s="64">
        <v>4231</v>
      </c>
      <c r="F106" s="62" t="s">
        <v>122</v>
      </c>
      <c r="G106" s="69">
        <v>0</v>
      </c>
      <c r="H106" s="68">
        <v>0</v>
      </c>
      <c r="I106" s="68">
        <v>41193.97</v>
      </c>
      <c r="J106" s="69">
        <v>41193.97</v>
      </c>
      <c r="K106" s="76">
        <v>0</v>
      </c>
      <c r="L106" s="76">
        <v>0</v>
      </c>
    </row>
  </sheetData>
  <mergeCells count="7">
    <mergeCell ref="B2:L2"/>
    <mergeCell ref="B4:L4"/>
    <mergeCell ref="B6:L6"/>
    <mergeCell ref="B36:F36"/>
    <mergeCell ref="B9:F9"/>
    <mergeCell ref="B35:F35"/>
    <mergeCell ref="B8:F8"/>
  </mergeCells>
  <printOptions gridLines="1"/>
  <pageMargins left="0.70866141732283472" right="1.299212598425197" top="0.74803149606299213" bottom="0.74803149606299213" header="0.31496062992125984" footer="0.31496062992125984"/>
  <pageSetup paperSize="9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54"/>
  <sheetViews>
    <sheetView topLeftCell="A8" zoomScaleNormal="100" workbookViewId="0">
      <selection activeCell="H49" sqref="H49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69" t="s">
        <v>44</v>
      </c>
      <c r="C2" s="169"/>
      <c r="D2" s="169"/>
      <c r="E2" s="169"/>
      <c r="F2" s="169"/>
      <c r="G2" s="169"/>
      <c r="H2" s="169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33.75" customHeight="1" x14ac:dyDescent="0.25">
      <c r="B4" s="36" t="s">
        <v>8</v>
      </c>
      <c r="C4" s="36" t="s">
        <v>190</v>
      </c>
      <c r="D4" s="36" t="s">
        <v>201</v>
      </c>
      <c r="E4" s="36" t="s">
        <v>202</v>
      </c>
      <c r="F4" s="36" t="s">
        <v>204</v>
      </c>
      <c r="G4" s="36" t="s">
        <v>28</v>
      </c>
      <c r="H4" s="36" t="s">
        <v>58</v>
      </c>
    </row>
    <row r="5" spans="2:8" x14ac:dyDescent="0.25">
      <c r="B5" s="36">
        <v>1</v>
      </c>
      <c r="C5" s="38">
        <v>2</v>
      </c>
      <c r="D5" s="38">
        <v>3</v>
      </c>
      <c r="E5" s="38">
        <v>4</v>
      </c>
      <c r="F5" s="38">
        <v>5</v>
      </c>
      <c r="G5" s="38" t="s">
        <v>41</v>
      </c>
      <c r="H5" s="38" t="s">
        <v>42</v>
      </c>
    </row>
    <row r="6" spans="2:8" x14ac:dyDescent="0.25">
      <c r="B6" s="10" t="s">
        <v>55</v>
      </c>
      <c r="C6" s="103">
        <f t="shared" ref="C6" si="0">C7+C17+C20+C27</f>
        <v>864301.82</v>
      </c>
      <c r="D6" s="92">
        <f t="shared" ref="D6:F6" si="1">D7+D17+D20+D27</f>
        <v>1364935</v>
      </c>
      <c r="E6" s="92">
        <f t="shared" si="1"/>
        <v>1232407.31</v>
      </c>
      <c r="F6" s="103">
        <f t="shared" si="1"/>
        <v>1195412.47</v>
      </c>
      <c r="G6" s="89">
        <f>F6/C6*100</f>
        <v>138.30960925200876</v>
      </c>
      <c r="H6" s="89">
        <f>F6/E6*100</f>
        <v>96.998164511049509</v>
      </c>
    </row>
    <row r="7" spans="2:8" x14ac:dyDescent="0.25">
      <c r="B7" s="10" t="s">
        <v>18</v>
      </c>
      <c r="C7" s="104">
        <f t="shared" ref="C7" si="2">C8+C9</f>
        <v>562736.19999999995</v>
      </c>
      <c r="D7" s="70">
        <f t="shared" ref="D7:F7" si="3">D8+D9</f>
        <v>1363280</v>
      </c>
      <c r="E7" s="70">
        <f t="shared" si="3"/>
        <v>912924.18</v>
      </c>
      <c r="F7" s="104">
        <f t="shared" si="3"/>
        <v>873332.39</v>
      </c>
      <c r="G7" s="76">
        <f>F7/C7*100</f>
        <v>155.19392390253196</v>
      </c>
      <c r="H7" s="76">
        <f>F7/E7*100</f>
        <v>95.66318968569766</v>
      </c>
    </row>
    <row r="8" spans="2:8" x14ac:dyDescent="0.25">
      <c r="B8" s="22" t="s">
        <v>19</v>
      </c>
      <c r="C8" s="105">
        <v>562736.19999999995</v>
      </c>
      <c r="D8" s="58">
        <v>1363280</v>
      </c>
      <c r="E8" s="58">
        <v>912924.18</v>
      </c>
      <c r="F8" s="105">
        <v>873332.39</v>
      </c>
      <c r="G8" s="79">
        <f t="shared" ref="G8:G53" si="4">F8/C8*100</f>
        <v>155.19392390253196</v>
      </c>
      <c r="H8" s="79">
        <f t="shared" ref="H8:H53" si="5">F8/E8*100</f>
        <v>95.66318968569766</v>
      </c>
    </row>
    <row r="9" spans="2:8" x14ac:dyDescent="0.25">
      <c r="B9" s="23" t="s">
        <v>20</v>
      </c>
      <c r="C9" s="105">
        <v>0</v>
      </c>
      <c r="D9" s="58">
        <v>0</v>
      </c>
      <c r="E9" s="58">
        <v>0</v>
      </c>
      <c r="F9" s="105">
        <v>0</v>
      </c>
      <c r="G9" s="79">
        <v>0</v>
      </c>
      <c r="H9" s="79">
        <v>0</v>
      </c>
    </row>
    <row r="10" spans="2:8" x14ac:dyDescent="0.25">
      <c r="B10" s="23"/>
      <c r="C10" s="105"/>
      <c r="D10" s="58"/>
      <c r="E10" s="58"/>
      <c r="F10" s="105"/>
      <c r="G10" s="76"/>
      <c r="H10" s="76"/>
    </row>
    <row r="11" spans="2:8" x14ac:dyDescent="0.25">
      <c r="B11" s="10" t="s">
        <v>22</v>
      </c>
      <c r="C11" s="106">
        <f t="shared" ref="C11:F11" si="6">C12</f>
        <v>0</v>
      </c>
      <c r="D11" s="58">
        <f t="shared" si="6"/>
        <v>0</v>
      </c>
      <c r="E11" s="58">
        <f t="shared" si="6"/>
        <v>0</v>
      </c>
      <c r="F11" s="106">
        <f t="shared" si="6"/>
        <v>0</v>
      </c>
      <c r="G11" s="76">
        <v>0</v>
      </c>
      <c r="H11" s="76">
        <v>0</v>
      </c>
    </row>
    <row r="12" spans="2:8" x14ac:dyDescent="0.25">
      <c r="B12" s="24" t="s">
        <v>23</v>
      </c>
      <c r="C12" s="105">
        <v>0</v>
      </c>
      <c r="D12" s="58">
        <v>0</v>
      </c>
      <c r="E12" s="58">
        <v>0</v>
      </c>
      <c r="F12" s="105">
        <v>0</v>
      </c>
      <c r="G12" s="76">
        <v>0</v>
      </c>
      <c r="H12" s="76">
        <v>0</v>
      </c>
    </row>
    <row r="13" spans="2:8" x14ac:dyDescent="0.25">
      <c r="B13" s="24"/>
      <c r="C13" s="105"/>
      <c r="D13" s="58"/>
      <c r="E13" s="58"/>
      <c r="F13" s="105"/>
      <c r="G13" s="76"/>
      <c r="H13" s="76"/>
    </row>
    <row r="14" spans="2:8" x14ac:dyDescent="0.25">
      <c r="B14" s="10" t="s">
        <v>24</v>
      </c>
      <c r="C14" s="106">
        <f t="shared" ref="C14:F14" si="7">C15</f>
        <v>0</v>
      </c>
      <c r="D14" s="58">
        <f t="shared" si="7"/>
        <v>0</v>
      </c>
      <c r="E14" s="58">
        <f t="shared" si="7"/>
        <v>0</v>
      </c>
      <c r="F14" s="106">
        <f t="shared" si="7"/>
        <v>0</v>
      </c>
      <c r="G14" s="76">
        <v>0</v>
      </c>
      <c r="H14" s="76">
        <v>0</v>
      </c>
    </row>
    <row r="15" spans="2:8" x14ac:dyDescent="0.25">
      <c r="B15" s="24" t="s">
        <v>25</v>
      </c>
      <c r="C15" s="105">
        <v>0</v>
      </c>
      <c r="D15" s="58">
        <v>0</v>
      </c>
      <c r="E15" s="58">
        <v>0</v>
      </c>
      <c r="F15" s="105">
        <v>0</v>
      </c>
      <c r="G15" s="76">
        <v>0</v>
      </c>
      <c r="H15" s="76">
        <v>0</v>
      </c>
    </row>
    <row r="16" spans="2:8" x14ac:dyDescent="0.25">
      <c r="B16" s="24"/>
      <c r="C16" s="105"/>
      <c r="D16" s="58"/>
      <c r="E16" s="58"/>
      <c r="F16" s="105"/>
      <c r="G16" s="76"/>
      <c r="H16" s="76"/>
    </row>
    <row r="17" spans="2:8" x14ac:dyDescent="0.25">
      <c r="B17" s="84" t="s">
        <v>131</v>
      </c>
      <c r="C17" s="104">
        <f t="shared" ref="C17:F17" si="8">C18</f>
        <v>56.5</v>
      </c>
      <c r="D17" s="70">
        <f t="shared" si="8"/>
        <v>637</v>
      </c>
      <c r="E17" s="70">
        <f t="shared" si="8"/>
        <v>32616.69</v>
      </c>
      <c r="F17" s="104">
        <f t="shared" si="8"/>
        <v>32219.69</v>
      </c>
      <c r="G17" s="76">
        <f t="shared" si="4"/>
        <v>57026</v>
      </c>
      <c r="H17" s="76">
        <f t="shared" si="5"/>
        <v>98.782831734305347</v>
      </c>
    </row>
    <row r="18" spans="2:8" x14ac:dyDescent="0.25">
      <c r="B18" s="85" t="s">
        <v>138</v>
      </c>
      <c r="C18" s="105">
        <v>56.5</v>
      </c>
      <c r="D18" s="58">
        <v>637</v>
      </c>
      <c r="E18" s="58">
        <v>32616.69</v>
      </c>
      <c r="F18" s="105">
        <v>32219.69</v>
      </c>
      <c r="G18" s="76">
        <f t="shared" si="4"/>
        <v>57026</v>
      </c>
      <c r="H18" s="76">
        <f t="shared" si="5"/>
        <v>98.782831734305347</v>
      </c>
    </row>
    <row r="19" spans="2:8" x14ac:dyDescent="0.25">
      <c r="B19" s="85"/>
      <c r="C19" s="59"/>
      <c r="D19" s="58"/>
      <c r="E19" s="58"/>
      <c r="F19" s="59"/>
      <c r="G19" s="76"/>
      <c r="H19" s="76"/>
    </row>
    <row r="20" spans="2:8" x14ac:dyDescent="0.25">
      <c r="B20" s="84" t="s">
        <v>133</v>
      </c>
      <c r="C20" s="70">
        <f t="shared" ref="C20" si="9">C21+C22+C24</f>
        <v>293293.46000000002</v>
      </c>
      <c r="D20" s="70">
        <f t="shared" ref="D20:F20" si="10">D21+D22+D24</f>
        <v>89</v>
      </c>
      <c r="E20" s="70">
        <f t="shared" si="10"/>
        <v>285937.44</v>
      </c>
      <c r="F20" s="70">
        <f t="shared" si="10"/>
        <v>285848.14</v>
      </c>
      <c r="G20" s="76">
        <f t="shared" si="4"/>
        <v>97.461477661315726</v>
      </c>
      <c r="H20" s="76">
        <f t="shared" si="5"/>
        <v>99.968769392353792</v>
      </c>
    </row>
    <row r="21" spans="2:8" x14ac:dyDescent="0.25">
      <c r="B21" s="18" t="s">
        <v>139</v>
      </c>
      <c r="C21" s="59">
        <v>0</v>
      </c>
      <c r="D21" s="58">
        <v>89</v>
      </c>
      <c r="E21" s="58">
        <v>18489.3</v>
      </c>
      <c r="F21" s="59">
        <v>18400</v>
      </c>
      <c r="G21" s="76">
        <v>0</v>
      </c>
      <c r="H21" s="76">
        <f t="shared" si="5"/>
        <v>99.517017950922977</v>
      </c>
    </row>
    <row r="22" spans="2:8" x14ac:dyDescent="0.25">
      <c r="B22" s="85" t="s">
        <v>140</v>
      </c>
      <c r="C22" s="58">
        <f t="shared" ref="C22:F22" si="11">C23</f>
        <v>0</v>
      </c>
      <c r="D22" s="58">
        <f t="shared" si="11"/>
        <v>0</v>
      </c>
      <c r="E22" s="58">
        <f t="shared" si="11"/>
        <v>0</v>
      </c>
      <c r="F22" s="58">
        <f t="shared" si="11"/>
        <v>0</v>
      </c>
      <c r="G22" s="76">
        <v>0</v>
      </c>
      <c r="H22" s="76">
        <v>0</v>
      </c>
    </row>
    <row r="23" spans="2:8" x14ac:dyDescent="0.25">
      <c r="B23" s="85" t="s">
        <v>141</v>
      </c>
      <c r="C23" s="59">
        <v>0</v>
      </c>
      <c r="D23" s="58"/>
      <c r="E23" s="58"/>
      <c r="F23" s="59">
        <v>0</v>
      </c>
      <c r="G23" s="76">
        <v>0</v>
      </c>
      <c r="H23" s="76">
        <v>0</v>
      </c>
    </row>
    <row r="24" spans="2:8" x14ac:dyDescent="0.25">
      <c r="B24" s="85" t="s">
        <v>143</v>
      </c>
      <c r="C24" s="58">
        <f>C25</f>
        <v>293293.46000000002</v>
      </c>
      <c r="D24" s="58">
        <f t="shared" ref="D24:E24" si="12">D25</f>
        <v>0</v>
      </c>
      <c r="E24" s="58">
        <f t="shared" si="12"/>
        <v>267448.14</v>
      </c>
      <c r="F24" s="58">
        <f>F25</f>
        <v>267448.14</v>
      </c>
      <c r="G24" s="76">
        <f t="shared" si="4"/>
        <v>91.1878976094455</v>
      </c>
      <c r="H24" s="76">
        <f t="shared" si="5"/>
        <v>100</v>
      </c>
    </row>
    <row r="25" spans="2:8" x14ac:dyDescent="0.25">
      <c r="B25" s="85" t="s">
        <v>144</v>
      </c>
      <c r="C25" s="59">
        <v>293293.46000000002</v>
      </c>
      <c r="D25" s="58">
        <v>0</v>
      </c>
      <c r="E25" s="58">
        <v>267448.14</v>
      </c>
      <c r="F25" s="59">
        <v>267448.14</v>
      </c>
      <c r="G25" s="76">
        <f t="shared" si="4"/>
        <v>91.1878976094455</v>
      </c>
      <c r="H25" s="76">
        <f t="shared" si="5"/>
        <v>100</v>
      </c>
    </row>
    <row r="26" spans="2:8" x14ac:dyDescent="0.25">
      <c r="B26" s="85"/>
      <c r="C26" s="59"/>
      <c r="D26" s="58"/>
      <c r="E26" s="58"/>
      <c r="F26" s="59"/>
      <c r="G26" s="76"/>
      <c r="H26" s="76"/>
    </row>
    <row r="27" spans="2:8" x14ac:dyDescent="0.25">
      <c r="B27" s="84" t="s">
        <v>136</v>
      </c>
      <c r="C27" s="70">
        <f t="shared" ref="C27:F27" si="13">C28</f>
        <v>8215.66</v>
      </c>
      <c r="D27" s="70">
        <f t="shared" si="13"/>
        <v>929</v>
      </c>
      <c r="E27" s="70">
        <f t="shared" si="13"/>
        <v>929</v>
      </c>
      <c r="F27" s="70">
        <f t="shared" si="13"/>
        <v>4012.25</v>
      </c>
      <c r="G27" s="76">
        <f t="shared" si="4"/>
        <v>48.836612031169743</v>
      </c>
      <c r="H27" s="76">
        <f t="shared" si="5"/>
        <v>431.88912809472555</v>
      </c>
    </row>
    <row r="28" spans="2:8" x14ac:dyDescent="0.25">
      <c r="B28" s="85" t="s">
        <v>142</v>
      </c>
      <c r="C28" s="59">
        <v>8215.66</v>
      </c>
      <c r="D28" s="58">
        <v>929</v>
      </c>
      <c r="E28" s="58">
        <v>929</v>
      </c>
      <c r="F28" s="59">
        <v>4012.25</v>
      </c>
      <c r="G28" s="76">
        <f t="shared" si="4"/>
        <v>48.836612031169743</v>
      </c>
      <c r="H28" s="76">
        <f t="shared" si="5"/>
        <v>431.88912809472555</v>
      </c>
    </row>
    <row r="29" spans="2:8" x14ac:dyDescent="0.25">
      <c r="B29" s="24"/>
      <c r="C29" s="59"/>
      <c r="D29" s="58"/>
      <c r="E29" s="58"/>
      <c r="F29" s="59"/>
      <c r="G29" s="76"/>
      <c r="H29" s="76"/>
    </row>
    <row r="30" spans="2:8" x14ac:dyDescent="0.25">
      <c r="B30" s="24"/>
      <c r="C30" s="59"/>
      <c r="D30" s="58"/>
      <c r="E30" s="58"/>
      <c r="F30" s="59"/>
      <c r="G30" s="76"/>
      <c r="H30" s="76"/>
    </row>
    <row r="31" spans="2:8" ht="15.75" customHeight="1" x14ac:dyDescent="0.25">
      <c r="B31" s="10" t="s">
        <v>56</v>
      </c>
      <c r="C31" s="70">
        <f t="shared" ref="C31" si="14">C32+C36+C39+C42+C45+C52</f>
        <v>861252.89999999991</v>
      </c>
      <c r="D31" s="70">
        <f t="shared" ref="D31:F31" si="15">D32+D36+D39+D42+D45+D52</f>
        <v>1364935</v>
      </c>
      <c r="E31" s="70">
        <f t="shared" si="15"/>
        <v>1232407.01</v>
      </c>
      <c r="F31" s="70">
        <f t="shared" si="15"/>
        <v>1198620.3699999999</v>
      </c>
      <c r="G31" s="76">
        <f t="shared" si="4"/>
        <v>139.17170786885015</v>
      </c>
      <c r="H31" s="76">
        <f t="shared" si="5"/>
        <v>97.258483623847596</v>
      </c>
    </row>
    <row r="32" spans="2:8" ht="15.75" customHeight="1" x14ac:dyDescent="0.25">
      <c r="B32" s="10" t="s">
        <v>18</v>
      </c>
      <c r="C32" s="70">
        <f t="shared" ref="C32" si="16">C33+C34</f>
        <v>561536.19999999995</v>
      </c>
      <c r="D32" s="70">
        <f t="shared" ref="D32:F32" si="17">D33+D34</f>
        <v>1363280</v>
      </c>
      <c r="E32" s="70">
        <f t="shared" si="17"/>
        <v>912924.18</v>
      </c>
      <c r="F32" s="70">
        <f t="shared" si="17"/>
        <v>873332.39</v>
      </c>
      <c r="G32" s="76">
        <f t="shared" si="4"/>
        <v>155.52557252764828</v>
      </c>
      <c r="H32" s="76">
        <f t="shared" si="5"/>
        <v>95.66318968569766</v>
      </c>
    </row>
    <row r="33" spans="2:11" x14ac:dyDescent="0.25">
      <c r="B33" s="22" t="s">
        <v>19</v>
      </c>
      <c r="C33" s="59">
        <v>561536.19999999995</v>
      </c>
      <c r="D33" s="58">
        <v>1363280</v>
      </c>
      <c r="E33" s="58">
        <v>912924.18</v>
      </c>
      <c r="F33" s="59">
        <v>873332.39</v>
      </c>
      <c r="G33" s="76">
        <f t="shared" si="4"/>
        <v>155.52557252764828</v>
      </c>
      <c r="H33" s="76">
        <f t="shared" si="5"/>
        <v>95.66318968569766</v>
      </c>
    </row>
    <row r="34" spans="2:11" x14ac:dyDescent="0.25">
      <c r="B34" s="23" t="s">
        <v>20</v>
      </c>
      <c r="C34" s="59">
        <v>0</v>
      </c>
      <c r="D34" s="58">
        <v>0</v>
      </c>
      <c r="E34" s="58">
        <v>0</v>
      </c>
      <c r="F34" s="59">
        <v>0</v>
      </c>
      <c r="G34" s="76">
        <v>0</v>
      </c>
      <c r="H34" s="76">
        <v>0</v>
      </c>
    </row>
    <row r="35" spans="2:11" x14ac:dyDescent="0.25">
      <c r="B35" s="23"/>
      <c r="C35" s="59"/>
      <c r="D35" s="58"/>
      <c r="E35" s="58"/>
      <c r="F35" s="59"/>
      <c r="G35" s="76"/>
      <c r="H35" s="76"/>
    </row>
    <row r="36" spans="2:11" x14ac:dyDescent="0.25">
      <c r="B36" s="10" t="s">
        <v>22</v>
      </c>
      <c r="C36" s="58">
        <f t="shared" ref="C36:F36" si="18">C37</f>
        <v>0</v>
      </c>
      <c r="D36" s="58">
        <f t="shared" si="18"/>
        <v>0</v>
      </c>
      <c r="E36" s="58">
        <f t="shared" si="18"/>
        <v>0</v>
      </c>
      <c r="F36" s="58">
        <f t="shared" si="18"/>
        <v>0</v>
      </c>
      <c r="G36" s="89">
        <v>0</v>
      </c>
      <c r="H36" s="89">
        <v>0</v>
      </c>
      <c r="I36" s="90"/>
    </row>
    <row r="37" spans="2:11" x14ac:dyDescent="0.25">
      <c r="B37" s="24" t="s">
        <v>23</v>
      </c>
      <c r="C37" s="91">
        <v>0</v>
      </c>
      <c r="D37" s="58">
        <v>0</v>
      </c>
      <c r="E37" s="58">
        <v>0</v>
      </c>
      <c r="F37" s="91">
        <v>0</v>
      </c>
      <c r="G37" s="89">
        <v>0</v>
      </c>
      <c r="H37" s="89">
        <v>0</v>
      </c>
      <c r="I37" s="90"/>
    </row>
    <row r="38" spans="2:11" x14ac:dyDescent="0.25">
      <c r="B38" s="24"/>
      <c r="C38" s="91"/>
      <c r="D38" s="58"/>
      <c r="E38" s="58"/>
      <c r="F38" s="91"/>
      <c r="G38" s="89"/>
      <c r="H38" s="89"/>
      <c r="I38" s="90"/>
    </row>
    <row r="39" spans="2:11" x14ac:dyDescent="0.25">
      <c r="B39" s="10" t="s">
        <v>24</v>
      </c>
      <c r="C39" s="58">
        <f t="shared" ref="C39:F39" si="19">C40</f>
        <v>0</v>
      </c>
      <c r="D39" s="58">
        <f t="shared" si="19"/>
        <v>0</v>
      </c>
      <c r="E39" s="58">
        <f t="shared" si="19"/>
        <v>0</v>
      </c>
      <c r="F39" s="58">
        <f t="shared" si="19"/>
        <v>0</v>
      </c>
      <c r="G39" s="89">
        <v>0</v>
      </c>
      <c r="H39" s="89">
        <v>0</v>
      </c>
      <c r="I39" s="90"/>
    </row>
    <row r="40" spans="2:11" x14ac:dyDescent="0.25">
      <c r="B40" s="24" t="s">
        <v>25</v>
      </c>
      <c r="C40" s="91">
        <v>0</v>
      </c>
      <c r="D40" s="58">
        <v>0</v>
      </c>
      <c r="E40" s="58">
        <v>0</v>
      </c>
      <c r="F40" s="91">
        <v>0</v>
      </c>
      <c r="G40" s="89">
        <v>0</v>
      </c>
      <c r="H40" s="89">
        <v>0</v>
      </c>
      <c r="I40" s="90"/>
    </row>
    <row r="41" spans="2:11" x14ac:dyDescent="0.25">
      <c r="B41" s="24"/>
      <c r="C41" s="91"/>
      <c r="D41" s="58"/>
      <c r="E41" s="58"/>
      <c r="F41" s="91"/>
      <c r="G41" s="89"/>
      <c r="H41" s="89"/>
      <c r="I41" s="90"/>
    </row>
    <row r="42" spans="2:11" x14ac:dyDescent="0.25">
      <c r="B42" s="84" t="s">
        <v>131</v>
      </c>
      <c r="C42" s="89">
        <f t="shared" ref="C42:F42" si="20">C43</f>
        <v>56.5</v>
      </c>
      <c r="D42" s="89">
        <f t="shared" si="20"/>
        <v>637</v>
      </c>
      <c r="E42" s="89">
        <f t="shared" si="20"/>
        <v>32616.69</v>
      </c>
      <c r="F42" s="89">
        <f t="shared" si="20"/>
        <v>32219.69</v>
      </c>
      <c r="G42" s="89">
        <f t="shared" si="4"/>
        <v>57026</v>
      </c>
      <c r="H42" s="89">
        <f t="shared" si="5"/>
        <v>98.782831734305347</v>
      </c>
      <c r="I42" s="53"/>
      <c r="J42" s="82"/>
    </row>
    <row r="43" spans="2:11" ht="15" customHeight="1" x14ac:dyDescent="0.25">
      <c r="B43" s="24" t="s">
        <v>132</v>
      </c>
      <c r="C43" s="86">
        <v>56.5</v>
      </c>
      <c r="D43" s="86">
        <v>637</v>
      </c>
      <c r="E43" s="86">
        <v>32616.69</v>
      </c>
      <c r="F43" s="86">
        <v>32219.69</v>
      </c>
      <c r="G43" s="89">
        <f t="shared" si="4"/>
        <v>57026</v>
      </c>
      <c r="H43" s="89">
        <f t="shared" si="5"/>
        <v>98.782831734305347</v>
      </c>
      <c r="I43" s="87"/>
      <c r="J43" s="83"/>
      <c r="K43" s="33"/>
    </row>
    <row r="44" spans="2:11" x14ac:dyDescent="0.25">
      <c r="B44" s="24"/>
      <c r="C44" s="88"/>
      <c r="D44" s="88"/>
      <c r="E44" s="88"/>
      <c r="F44" s="88"/>
      <c r="G44" s="89"/>
      <c r="H44" s="89"/>
      <c r="I44" s="87"/>
      <c r="J44" s="83"/>
      <c r="K44" s="33"/>
    </row>
    <row r="45" spans="2:11" x14ac:dyDescent="0.25">
      <c r="B45" s="84" t="s">
        <v>133</v>
      </c>
      <c r="C45" s="88">
        <f t="shared" ref="C45" si="21">C46+C47+C49</f>
        <v>294493.46000000002</v>
      </c>
      <c r="D45" s="88">
        <f t="shared" ref="D45:F45" si="22">D46+D47+D49</f>
        <v>89</v>
      </c>
      <c r="E45" s="88">
        <f t="shared" si="22"/>
        <v>285937.14</v>
      </c>
      <c r="F45" s="88">
        <f t="shared" si="22"/>
        <v>285848.14</v>
      </c>
      <c r="G45" s="89">
        <f t="shared" si="4"/>
        <v>97.064342277753795</v>
      </c>
      <c r="H45" s="89">
        <f t="shared" si="5"/>
        <v>99.968874277752093</v>
      </c>
      <c r="I45" s="87"/>
      <c r="J45" s="83"/>
      <c r="K45" s="33"/>
    </row>
    <row r="46" spans="2:11" x14ac:dyDescent="0.25">
      <c r="B46" s="14" t="s">
        <v>139</v>
      </c>
      <c r="C46" s="91"/>
      <c r="D46" s="91">
        <v>89</v>
      </c>
      <c r="E46" s="91">
        <v>18489</v>
      </c>
      <c r="F46" s="91">
        <v>18400</v>
      </c>
      <c r="G46" s="89">
        <v>0</v>
      </c>
      <c r="H46" s="89">
        <f t="shared" si="5"/>
        <v>99.518632700524634</v>
      </c>
      <c r="I46" s="53"/>
      <c r="J46" s="82"/>
    </row>
    <row r="47" spans="2:11" x14ac:dyDescent="0.25">
      <c r="B47" s="24" t="s">
        <v>134</v>
      </c>
      <c r="C47" s="91"/>
      <c r="D47" s="91">
        <f t="shared" ref="D47:E47" si="23">D48</f>
        <v>0</v>
      </c>
      <c r="E47" s="91">
        <f t="shared" si="23"/>
        <v>0</v>
      </c>
      <c r="F47" s="91"/>
      <c r="G47" s="89">
        <v>0</v>
      </c>
      <c r="H47" s="89">
        <v>0</v>
      </c>
      <c r="I47" s="53"/>
      <c r="J47" s="82"/>
    </row>
    <row r="48" spans="2:11" x14ac:dyDescent="0.25">
      <c r="B48" s="24" t="s">
        <v>135</v>
      </c>
      <c r="C48" s="91"/>
      <c r="D48" s="91"/>
      <c r="E48" s="91"/>
      <c r="F48" s="91"/>
      <c r="G48" s="89">
        <v>0</v>
      </c>
      <c r="H48" s="89">
        <v>0</v>
      </c>
      <c r="I48" s="53"/>
      <c r="J48" s="82"/>
    </row>
    <row r="49" spans="2:10" x14ac:dyDescent="0.25">
      <c r="B49" s="85" t="s">
        <v>143</v>
      </c>
      <c r="C49" s="91">
        <f t="shared" ref="C49:F49" si="24">C50</f>
        <v>294493.46000000002</v>
      </c>
      <c r="D49" s="91">
        <f t="shared" si="24"/>
        <v>0</v>
      </c>
      <c r="E49" s="91">
        <f t="shared" si="24"/>
        <v>267448.14</v>
      </c>
      <c r="F49" s="91">
        <f t="shared" si="24"/>
        <v>267448.14</v>
      </c>
      <c r="G49" s="89">
        <f t="shared" si="4"/>
        <v>90.816325768320965</v>
      </c>
      <c r="H49" s="89">
        <f t="shared" si="5"/>
        <v>100</v>
      </c>
      <c r="I49" s="53"/>
      <c r="J49" s="82"/>
    </row>
    <row r="50" spans="2:10" x14ac:dyDescent="0.25">
      <c r="B50" s="85" t="s">
        <v>144</v>
      </c>
      <c r="C50" s="91">
        <v>294493.46000000002</v>
      </c>
      <c r="D50" s="91">
        <v>0</v>
      </c>
      <c r="E50" s="91">
        <v>267448.14</v>
      </c>
      <c r="F50" s="116">
        <v>267448.14</v>
      </c>
      <c r="G50" s="89">
        <f t="shared" si="4"/>
        <v>90.816325768320965</v>
      </c>
      <c r="H50" s="89">
        <f t="shared" si="5"/>
        <v>100</v>
      </c>
      <c r="I50" s="53"/>
      <c r="J50" s="82"/>
    </row>
    <row r="51" spans="2:10" x14ac:dyDescent="0.25">
      <c r="B51" s="24"/>
      <c r="C51" s="91"/>
      <c r="D51" s="91"/>
      <c r="E51" s="91"/>
      <c r="F51" s="91"/>
      <c r="G51" s="89"/>
      <c r="H51" s="89"/>
      <c r="I51" s="53"/>
      <c r="J51" s="82"/>
    </row>
    <row r="52" spans="2:10" x14ac:dyDescent="0.25">
      <c r="B52" s="84" t="s">
        <v>136</v>
      </c>
      <c r="C52" s="89">
        <f t="shared" ref="C52:F52" si="25">C53</f>
        <v>5166.74</v>
      </c>
      <c r="D52" s="89">
        <f t="shared" si="25"/>
        <v>929</v>
      </c>
      <c r="E52" s="89">
        <f t="shared" si="25"/>
        <v>929</v>
      </c>
      <c r="F52" s="89">
        <f t="shared" si="25"/>
        <v>7220.15</v>
      </c>
      <c r="G52" s="89">
        <f t="shared" si="4"/>
        <v>139.74285526269949</v>
      </c>
      <c r="H52" s="89">
        <f t="shared" si="5"/>
        <v>777.19590958019364</v>
      </c>
      <c r="I52" s="53"/>
      <c r="J52" s="82"/>
    </row>
    <row r="53" spans="2:10" x14ac:dyDescent="0.25">
      <c r="B53" s="24" t="s">
        <v>137</v>
      </c>
      <c r="C53" s="91">
        <v>5166.74</v>
      </c>
      <c r="D53" s="91">
        <v>929</v>
      </c>
      <c r="E53" s="91">
        <v>929</v>
      </c>
      <c r="F53" s="91">
        <v>7220.15</v>
      </c>
      <c r="G53" s="91">
        <f t="shared" si="4"/>
        <v>139.74285526269949</v>
      </c>
      <c r="H53" s="91">
        <f t="shared" si="5"/>
        <v>777.19590958019364</v>
      </c>
      <c r="I53" s="53"/>
      <c r="J53" s="82"/>
    </row>
    <row r="54" spans="2:10" x14ac:dyDescent="0.25">
      <c r="C54" s="82"/>
      <c r="D54" s="82"/>
      <c r="E54" s="82"/>
      <c r="F54" s="82"/>
      <c r="G54" s="82"/>
      <c r="H54" s="82"/>
      <c r="I54" s="82"/>
      <c r="J54" s="82"/>
    </row>
  </sheetData>
  <mergeCells count="1">
    <mergeCell ref="B2:H2"/>
  </mergeCell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4"/>
  <sheetViews>
    <sheetView workbookViewId="0">
      <selection activeCell="E26" sqref="E2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69" t="s">
        <v>45</v>
      </c>
      <c r="C2" s="169"/>
      <c r="D2" s="169"/>
      <c r="E2" s="169"/>
      <c r="F2" s="169"/>
      <c r="G2" s="169"/>
      <c r="H2" s="169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36" t="s">
        <v>8</v>
      </c>
      <c r="C4" s="36" t="s">
        <v>190</v>
      </c>
      <c r="D4" s="36" t="s">
        <v>201</v>
      </c>
      <c r="E4" s="36" t="s">
        <v>202</v>
      </c>
      <c r="F4" s="36" t="s">
        <v>205</v>
      </c>
      <c r="G4" s="36" t="s">
        <v>28</v>
      </c>
      <c r="H4" s="36" t="s">
        <v>58</v>
      </c>
    </row>
    <row r="5" spans="2:8" x14ac:dyDescent="0.25">
      <c r="B5" s="38">
        <v>1</v>
      </c>
      <c r="C5" s="38">
        <v>2</v>
      </c>
      <c r="D5" s="38">
        <v>3</v>
      </c>
      <c r="E5" s="38">
        <v>4</v>
      </c>
      <c r="F5" s="38">
        <v>5</v>
      </c>
      <c r="G5" s="38" t="s">
        <v>41</v>
      </c>
      <c r="H5" s="38" t="s">
        <v>42</v>
      </c>
    </row>
    <row r="6" spans="2:8" ht="15.75" customHeight="1" x14ac:dyDescent="0.25">
      <c r="B6" s="10" t="s">
        <v>56</v>
      </c>
      <c r="C6" s="58">
        <f t="shared" ref="C6:F6" si="0">C7</f>
        <v>861252.89999999991</v>
      </c>
      <c r="D6" s="106">
        <f t="shared" si="0"/>
        <v>1364935</v>
      </c>
      <c r="E6" s="106">
        <f>E7</f>
        <v>1232407.01</v>
      </c>
      <c r="F6" s="58">
        <f t="shared" si="0"/>
        <v>1198620.3700000001</v>
      </c>
      <c r="G6" s="59">
        <f>F6/C6*100</f>
        <v>139.17170786885015</v>
      </c>
      <c r="H6" s="59">
        <f>F6/E6*100</f>
        <v>97.258483623847624</v>
      </c>
    </row>
    <row r="7" spans="2:8" ht="15.75" customHeight="1" x14ac:dyDescent="0.25">
      <c r="B7" s="10" t="s">
        <v>145</v>
      </c>
      <c r="C7" s="58">
        <f t="shared" ref="C7" si="1">C8+C9+C10</f>
        <v>861252.89999999991</v>
      </c>
      <c r="D7" s="58">
        <f t="shared" ref="D7:F7" si="2">D8+D9+D10</f>
        <v>1364935</v>
      </c>
      <c r="E7" s="58">
        <f>E8+E9+E10</f>
        <v>1232407.01</v>
      </c>
      <c r="F7" s="58">
        <f t="shared" si="2"/>
        <v>1198620.3700000001</v>
      </c>
      <c r="G7" s="59">
        <f t="shared" ref="G7:G10" si="3">F7/C7*100</f>
        <v>139.17170786885015</v>
      </c>
      <c r="H7" s="59">
        <f t="shared" ref="H7:H10" si="4">F7/E7*100</f>
        <v>97.258483623847624</v>
      </c>
    </row>
    <row r="8" spans="2:8" x14ac:dyDescent="0.25">
      <c r="B8" s="94" t="s">
        <v>146</v>
      </c>
      <c r="C8" s="59">
        <v>566170.18999999994</v>
      </c>
      <c r="D8" s="58">
        <v>1364935</v>
      </c>
      <c r="E8" s="58">
        <v>761835</v>
      </c>
      <c r="F8" s="105">
        <v>728048.36</v>
      </c>
      <c r="G8" s="59">
        <f t="shared" si="3"/>
        <v>128.59178615532551</v>
      </c>
      <c r="H8" s="59">
        <f t="shared" si="4"/>
        <v>95.565097429233361</v>
      </c>
    </row>
    <row r="9" spans="2:8" ht="38.25" x14ac:dyDescent="0.25">
      <c r="B9" s="95" t="s">
        <v>147</v>
      </c>
      <c r="C9" s="59">
        <v>589.25</v>
      </c>
      <c r="D9" s="58">
        <v>0</v>
      </c>
      <c r="E9" s="58">
        <v>203123.87</v>
      </c>
      <c r="F9" s="59">
        <v>203123.87</v>
      </c>
      <c r="G9" s="59">
        <f t="shared" si="3"/>
        <v>34471.594399660586</v>
      </c>
      <c r="H9" s="59">
        <f t="shared" si="4"/>
        <v>100</v>
      </c>
    </row>
    <row r="10" spans="2:8" ht="25.5" x14ac:dyDescent="0.25">
      <c r="B10" s="93" t="s">
        <v>148</v>
      </c>
      <c r="C10" s="59">
        <v>294493.46000000002</v>
      </c>
      <c r="D10" s="58">
        <v>0</v>
      </c>
      <c r="E10" s="58">
        <v>267448.14</v>
      </c>
      <c r="F10" s="59">
        <v>267448.14</v>
      </c>
      <c r="G10" s="59">
        <f t="shared" si="3"/>
        <v>90.816325768320965</v>
      </c>
      <c r="H10" s="59">
        <f t="shared" si="4"/>
        <v>100</v>
      </c>
    </row>
    <row r="11" spans="2:8" x14ac:dyDescent="0.25">
      <c r="F11" t="s">
        <v>193</v>
      </c>
    </row>
    <row r="12" spans="2:8" x14ac:dyDescent="0.25">
      <c r="B12" s="33"/>
      <c r="C12" s="33"/>
      <c r="D12" s="33"/>
      <c r="E12" s="33"/>
      <c r="F12" s="33"/>
      <c r="G12" s="33"/>
      <c r="H12" s="33"/>
    </row>
    <row r="13" spans="2:8" x14ac:dyDescent="0.25">
      <c r="B13" s="33"/>
      <c r="C13" s="33"/>
      <c r="D13" s="33"/>
      <c r="E13" s="33"/>
      <c r="F13" s="33"/>
      <c r="G13" s="33"/>
      <c r="H13" s="33"/>
    </row>
    <row r="14" spans="2:8" x14ac:dyDescent="0.25">
      <c r="B14" s="33"/>
      <c r="C14" s="33"/>
      <c r="D14" s="33"/>
      <c r="E14" s="33"/>
      <c r="F14" s="33"/>
      <c r="G14" s="33"/>
      <c r="H14" s="33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workbookViewId="0">
      <selection activeCell="F11" sqref="F1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69" t="s">
        <v>12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69" t="s">
        <v>61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2:12" ht="15.75" customHeight="1" x14ac:dyDescent="0.25">
      <c r="B5" s="169" t="s">
        <v>46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95" t="s">
        <v>8</v>
      </c>
      <c r="C7" s="196"/>
      <c r="D7" s="196"/>
      <c r="E7" s="196"/>
      <c r="F7" s="197"/>
      <c r="G7" s="36" t="s">
        <v>189</v>
      </c>
      <c r="H7" s="36" t="s">
        <v>180</v>
      </c>
      <c r="I7" s="36" t="s">
        <v>181</v>
      </c>
      <c r="J7" s="36" t="s">
        <v>190</v>
      </c>
      <c r="K7" s="36" t="s">
        <v>28</v>
      </c>
      <c r="L7" s="36" t="s">
        <v>58</v>
      </c>
    </row>
    <row r="8" spans="2:12" x14ac:dyDescent="0.25">
      <c r="B8" s="195">
        <v>1</v>
      </c>
      <c r="C8" s="196"/>
      <c r="D8" s="196"/>
      <c r="E8" s="196"/>
      <c r="F8" s="197"/>
      <c r="G8" s="39">
        <v>2</v>
      </c>
      <c r="H8" s="39">
        <v>3</v>
      </c>
      <c r="I8" s="39">
        <v>4</v>
      </c>
      <c r="J8" s="39">
        <v>5</v>
      </c>
      <c r="K8" s="39" t="s">
        <v>41</v>
      </c>
      <c r="L8" s="39" t="s">
        <v>42</v>
      </c>
    </row>
    <row r="9" spans="2:12" ht="25.5" x14ac:dyDescent="0.25">
      <c r="B9" s="10">
        <v>8</v>
      </c>
      <c r="C9" s="10"/>
      <c r="D9" s="10"/>
      <c r="E9" s="10"/>
      <c r="F9" s="10" t="s">
        <v>9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</row>
    <row r="10" spans="2:12" x14ac:dyDescent="0.25">
      <c r="B10" s="10"/>
      <c r="C10" s="14">
        <v>84</v>
      </c>
      <c r="D10" s="14"/>
      <c r="E10" s="14"/>
      <c r="F10" s="14" t="s">
        <v>14</v>
      </c>
      <c r="G10" s="58">
        <v>0</v>
      </c>
      <c r="H10" s="58">
        <v>0</v>
      </c>
      <c r="I10" s="58">
        <v>0</v>
      </c>
      <c r="J10" s="58">
        <v>0</v>
      </c>
      <c r="K10" s="58">
        <v>0</v>
      </c>
      <c r="L10" s="58">
        <v>0</v>
      </c>
    </row>
    <row r="11" spans="2:12" ht="51" x14ac:dyDescent="0.25">
      <c r="B11" s="11"/>
      <c r="C11" s="11"/>
      <c r="D11" s="11">
        <v>841</v>
      </c>
      <c r="E11" s="11"/>
      <c r="F11" s="25" t="s">
        <v>47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58">
        <v>0</v>
      </c>
    </row>
    <row r="12" spans="2:12" ht="25.5" x14ac:dyDescent="0.25">
      <c r="B12" s="11"/>
      <c r="C12" s="11"/>
      <c r="D12" s="11"/>
      <c r="E12" s="11">
        <v>8413</v>
      </c>
      <c r="F12" s="25" t="s">
        <v>48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0</v>
      </c>
    </row>
    <row r="13" spans="2:12" x14ac:dyDescent="0.25">
      <c r="B13" s="11"/>
      <c r="C13" s="11"/>
      <c r="D13" s="11"/>
      <c r="E13" s="12" t="s">
        <v>21</v>
      </c>
      <c r="F13" s="16"/>
      <c r="G13" s="58"/>
      <c r="H13" s="58"/>
      <c r="I13" s="58"/>
      <c r="J13" s="58"/>
      <c r="K13" s="58"/>
      <c r="L13" s="58"/>
    </row>
    <row r="14" spans="2:12" ht="25.5" x14ac:dyDescent="0.25">
      <c r="B14" s="13">
        <v>5</v>
      </c>
      <c r="C14" s="13"/>
      <c r="D14" s="13"/>
      <c r="E14" s="13"/>
      <c r="F14" s="17" t="s">
        <v>10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</row>
    <row r="15" spans="2:12" ht="25.5" x14ac:dyDescent="0.25">
      <c r="B15" s="14"/>
      <c r="C15" s="14">
        <v>54</v>
      </c>
      <c r="D15" s="14"/>
      <c r="E15" s="14"/>
      <c r="F15" s="18" t="s">
        <v>15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</row>
    <row r="16" spans="2:12" ht="63.75" x14ac:dyDescent="0.25">
      <c r="B16" s="14"/>
      <c r="C16" s="14"/>
      <c r="D16" s="14">
        <v>541</v>
      </c>
      <c r="E16" s="25"/>
      <c r="F16" s="25" t="s">
        <v>49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</row>
    <row r="17" spans="2:12" ht="38.25" x14ac:dyDescent="0.25">
      <c r="B17" s="14"/>
      <c r="C17" s="14"/>
      <c r="D17" s="14"/>
      <c r="E17" s="25">
        <v>5413</v>
      </c>
      <c r="F17" s="25" t="s">
        <v>50</v>
      </c>
      <c r="G17" s="58">
        <v>0</v>
      </c>
      <c r="H17" s="58">
        <v>0</v>
      </c>
      <c r="I17" s="58">
        <v>0</v>
      </c>
      <c r="J17" s="58">
        <v>0</v>
      </c>
      <c r="K17" s="58">
        <v>0</v>
      </c>
      <c r="L17" s="58">
        <v>0</v>
      </c>
    </row>
    <row r="18" spans="2:12" x14ac:dyDescent="0.25">
      <c r="B18" s="15"/>
      <c r="C18" s="13"/>
      <c r="D18" s="13"/>
      <c r="E18" s="13"/>
      <c r="F18" s="17" t="s">
        <v>21</v>
      </c>
      <c r="G18" s="8"/>
      <c r="H18" s="8"/>
      <c r="I18" s="8"/>
      <c r="J18" s="30"/>
      <c r="K18" s="30"/>
      <c r="L18" s="30"/>
    </row>
    <row r="20" spans="2:12" x14ac:dyDescent="0.25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2:12" x14ac:dyDescent="0.25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2:12" x14ac:dyDescent="0.25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workbookViewId="0">
      <selection activeCell="B13" sqref="B13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69" t="s">
        <v>51</v>
      </c>
      <c r="C2" s="169"/>
      <c r="D2" s="169"/>
      <c r="E2" s="169"/>
      <c r="F2" s="169"/>
      <c r="G2" s="169"/>
      <c r="H2" s="169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36" t="s">
        <v>8</v>
      </c>
      <c r="C4" s="36" t="s">
        <v>189</v>
      </c>
      <c r="D4" s="36" t="s">
        <v>180</v>
      </c>
      <c r="E4" s="36" t="s">
        <v>181</v>
      </c>
      <c r="F4" s="36" t="s">
        <v>190</v>
      </c>
      <c r="G4" s="36" t="s">
        <v>28</v>
      </c>
      <c r="H4" s="36" t="s">
        <v>58</v>
      </c>
    </row>
    <row r="5" spans="2:8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41</v>
      </c>
      <c r="H5" s="36" t="s">
        <v>42</v>
      </c>
    </row>
    <row r="6" spans="2:8" x14ac:dyDescent="0.25">
      <c r="B6" s="10" t="s">
        <v>53</v>
      </c>
      <c r="C6" s="58">
        <v>0</v>
      </c>
      <c r="D6" s="58">
        <v>0</v>
      </c>
      <c r="E6" s="96">
        <v>0</v>
      </c>
      <c r="F6" s="59">
        <v>0</v>
      </c>
      <c r="G6" s="59">
        <v>0</v>
      </c>
      <c r="H6" s="59">
        <v>0</v>
      </c>
    </row>
    <row r="7" spans="2:8" x14ac:dyDescent="0.25">
      <c r="B7" s="10" t="s">
        <v>18</v>
      </c>
      <c r="C7" s="58">
        <v>0</v>
      </c>
      <c r="D7" s="58">
        <v>0</v>
      </c>
      <c r="E7" s="96">
        <v>0</v>
      </c>
      <c r="F7" s="59">
        <v>0</v>
      </c>
      <c r="G7" s="59">
        <v>0</v>
      </c>
      <c r="H7" s="59">
        <v>0</v>
      </c>
    </row>
    <row r="8" spans="2:8" x14ac:dyDescent="0.25">
      <c r="B8" s="22" t="s">
        <v>19</v>
      </c>
      <c r="C8" s="58">
        <v>0</v>
      </c>
      <c r="D8" s="58">
        <v>0</v>
      </c>
      <c r="E8" s="96">
        <v>0</v>
      </c>
      <c r="F8" s="59">
        <v>0</v>
      </c>
      <c r="G8" s="59">
        <v>0</v>
      </c>
      <c r="H8" s="59">
        <v>0</v>
      </c>
    </row>
    <row r="9" spans="2:8" x14ac:dyDescent="0.25">
      <c r="B9" s="23" t="s">
        <v>20</v>
      </c>
      <c r="C9" s="58">
        <v>0</v>
      </c>
      <c r="D9" s="58">
        <v>0</v>
      </c>
      <c r="E9" s="96">
        <v>0</v>
      </c>
      <c r="F9" s="59">
        <v>0</v>
      </c>
      <c r="G9" s="59">
        <v>0</v>
      </c>
      <c r="H9" s="59">
        <v>0</v>
      </c>
    </row>
    <row r="10" spans="2:8" x14ac:dyDescent="0.25">
      <c r="B10" s="23" t="s">
        <v>21</v>
      </c>
      <c r="C10" s="8"/>
      <c r="D10" s="8"/>
      <c r="E10" s="8"/>
      <c r="F10" s="30"/>
      <c r="G10" s="30"/>
      <c r="H10" s="30"/>
    </row>
    <row r="11" spans="2:8" x14ac:dyDescent="0.25">
      <c r="B11" s="10" t="s">
        <v>22</v>
      </c>
      <c r="C11" s="58">
        <v>0</v>
      </c>
      <c r="D11" s="58">
        <v>0</v>
      </c>
      <c r="E11" s="96">
        <v>0</v>
      </c>
      <c r="F11" s="59">
        <v>0</v>
      </c>
      <c r="G11" s="59">
        <v>0</v>
      </c>
      <c r="H11" s="59">
        <v>0</v>
      </c>
    </row>
    <row r="12" spans="2:8" x14ac:dyDescent="0.25">
      <c r="B12" s="24" t="s">
        <v>23</v>
      </c>
      <c r="C12" s="58">
        <v>0</v>
      </c>
      <c r="D12" s="58">
        <v>0</v>
      </c>
      <c r="E12" s="96">
        <v>0</v>
      </c>
      <c r="F12" s="59">
        <v>0</v>
      </c>
      <c r="G12" s="59">
        <v>0</v>
      </c>
      <c r="H12" s="59">
        <v>0</v>
      </c>
    </row>
    <row r="13" spans="2:8" x14ac:dyDescent="0.25">
      <c r="B13" s="10" t="s">
        <v>24</v>
      </c>
      <c r="C13" s="58">
        <v>0</v>
      </c>
      <c r="D13" s="58">
        <v>0</v>
      </c>
      <c r="E13" s="96">
        <v>0</v>
      </c>
      <c r="F13" s="59">
        <v>0</v>
      </c>
      <c r="G13" s="59">
        <v>0</v>
      </c>
      <c r="H13" s="59">
        <v>0</v>
      </c>
    </row>
    <row r="14" spans="2:8" x14ac:dyDescent="0.25">
      <c r="B14" s="24" t="s">
        <v>25</v>
      </c>
      <c r="C14" s="58">
        <v>0</v>
      </c>
      <c r="D14" s="58">
        <v>0</v>
      </c>
      <c r="E14" s="96">
        <v>0</v>
      </c>
      <c r="F14" s="59">
        <v>0</v>
      </c>
      <c r="G14" s="59">
        <v>0</v>
      </c>
      <c r="H14" s="59">
        <v>0</v>
      </c>
    </row>
    <row r="15" spans="2:8" x14ac:dyDescent="0.25">
      <c r="B15" s="14" t="s">
        <v>16</v>
      </c>
      <c r="C15" s="8"/>
      <c r="D15" s="8"/>
      <c r="E15" s="9"/>
      <c r="F15" s="30"/>
      <c r="G15" s="30"/>
      <c r="H15" s="30"/>
    </row>
    <row r="16" spans="2:8" x14ac:dyDescent="0.25">
      <c r="B16" s="24"/>
      <c r="C16" s="8"/>
      <c r="D16" s="8"/>
      <c r="E16" s="9"/>
      <c r="F16" s="30"/>
      <c r="G16" s="30"/>
      <c r="H16" s="30"/>
    </row>
    <row r="17" spans="2:8" ht="15.75" customHeight="1" x14ac:dyDescent="0.25">
      <c r="B17" s="10" t="s">
        <v>54</v>
      </c>
      <c r="C17" s="58">
        <v>0</v>
      </c>
      <c r="D17" s="58">
        <v>0</v>
      </c>
      <c r="E17" s="96">
        <v>0</v>
      </c>
      <c r="F17" s="59">
        <v>0</v>
      </c>
      <c r="G17" s="59">
        <v>0</v>
      </c>
      <c r="H17" s="59">
        <v>0</v>
      </c>
    </row>
    <row r="18" spans="2:8" ht="15.75" customHeight="1" x14ac:dyDescent="0.25">
      <c r="B18" s="10" t="s">
        <v>18</v>
      </c>
      <c r="C18" s="58">
        <v>0</v>
      </c>
      <c r="D18" s="58">
        <v>0</v>
      </c>
      <c r="E18" s="96">
        <v>0</v>
      </c>
      <c r="F18" s="59">
        <v>0</v>
      </c>
      <c r="G18" s="59">
        <v>0</v>
      </c>
      <c r="H18" s="59">
        <v>0</v>
      </c>
    </row>
    <row r="19" spans="2:8" x14ac:dyDescent="0.25">
      <c r="B19" s="22" t="s">
        <v>19</v>
      </c>
      <c r="C19" s="58">
        <v>0</v>
      </c>
      <c r="D19" s="58">
        <v>0</v>
      </c>
      <c r="E19" s="96">
        <v>0</v>
      </c>
      <c r="F19" s="59">
        <v>0</v>
      </c>
      <c r="G19" s="59">
        <v>0</v>
      </c>
      <c r="H19" s="59">
        <v>0</v>
      </c>
    </row>
    <row r="20" spans="2:8" x14ac:dyDescent="0.25">
      <c r="B20" s="23" t="s">
        <v>20</v>
      </c>
      <c r="C20" s="58">
        <v>0</v>
      </c>
      <c r="D20" s="58">
        <v>0</v>
      </c>
      <c r="E20" s="96">
        <v>0</v>
      </c>
      <c r="F20" s="59">
        <v>0</v>
      </c>
      <c r="G20" s="59">
        <v>0</v>
      </c>
      <c r="H20" s="59">
        <v>0</v>
      </c>
    </row>
    <row r="21" spans="2:8" x14ac:dyDescent="0.25">
      <c r="B21" s="23" t="s">
        <v>21</v>
      </c>
      <c r="C21" s="8"/>
      <c r="D21" s="8"/>
      <c r="E21" s="8"/>
      <c r="F21" s="30"/>
      <c r="G21" s="30"/>
      <c r="H21" s="30"/>
    </row>
    <row r="22" spans="2:8" x14ac:dyDescent="0.25">
      <c r="B22" s="10" t="s">
        <v>22</v>
      </c>
      <c r="C22" s="58">
        <v>0</v>
      </c>
      <c r="D22" s="58">
        <v>0</v>
      </c>
      <c r="E22" s="96">
        <v>0</v>
      </c>
      <c r="F22" s="59">
        <v>0</v>
      </c>
      <c r="G22" s="59">
        <v>0</v>
      </c>
      <c r="H22" s="59">
        <v>0</v>
      </c>
    </row>
    <row r="23" spans="2:8" x14ac:dyDescent="0.25">
      <c r="B23" s="24" t="s">
        <v>23</v>
      </c>
      <c r="C23" s="58">
        <v>0</v>
      </c>
      <c r="D23" s="58">
        <v>0</v>
      </c>
      <c r="E23" s="96">
        <v>0</v>
      </c>
      <c r="F23" s="59">
        <v>0</v>
      </c>
      <c r="G23" s="59">
        <v>0</v>
      </c>
      <c r="H23" s="59">
        <v>0</v>
      </c>
    </row>
    <row r="24" spans="2:8" x14ac:dyDescent="0.25">
      <c r="B24" s="10" t="s">
        <v>24</v>
      </c>
      <c r="C24" s="58">
        <v>0</v>
      </c>
      <c r="D24" s="58">
        <v>0</v>
      </c>
      <c r="E24" s="96">
        <v>0</v>
      </c>
      <c r="F24" s="59">
        <v>0</v>
      </c>
      <c r="G24" s="59">
        <v>0</v>
      </c>
      <c r="H24" s="59">
        <v>0</v>
      </c>
    </row>
    <row r="25" spans="2:8" x14ac:dyDescent="0.25">
      <c r="B25" s="24" t="s">
        <v>25</v>
      </c>
      <c r="C25" s="58">
        <v>0</v>
      </c>
      <c r="D25" s="58">
        <v>0</v>
      </c>
      <c r="E25" s="96">
        <v>0</v>
      </c>
      <c r="F25" s="59">
        <v>0</v>
      </c>
      <c r="G25" s="59">
        <v>0</v>
      </c>
      <c r="H25" s="59">
        <v>0</v>
      </c>
    </row>
    <row r="26" spans="2:8" x14ac:dyDescent="0.25">
      <c r="B26" s="14" t="s">
        <v>16</v>
      </c>
      <c r="C26" s="8"/>
      <c r="D26" s="8"/>
      <c r="E26" s="9"/>
      <c r="F26" s="30"/>
      <c r="G26" s="30"/>
      <c r="H26" s="30"/>
    </row>
    <row r="28" spans="2:8" x14ac:dyDescent="0.25">
      <c r="B28" s="42"/>
      <c r="C28" s="42"/>
      <c r="D28" s="42"/>
      <c r="E28" s="42"/>
      <c r="F28" s="42"/>
      <c r="G28" s="42"/>
      <c r="H28" s="42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09266-BDD3-4F11-89E6-DF9E168825A8}">
  <sheetPr>
    <pageSetUpPr fitToPage="1"/>
  </sheetPr>
  <dimension ref="A1:K138"/>
  <sheetViews>
    <sheetView workbookViewId="0">
      <selection activeCell="N14" sqref="N14"/>
    </sheetView>
  </sheetViews>
  <sheetFormatPr defaultRowHeight="15" x14ac:dyDescent="0.25"/>
  <cols>
    <col min="3" max="3" width="8.7109375" customWidth="1"/>
    <col min="4" max="4" width="7.28515625" customWidth="1"/>
    <col min="5" max="5" width="17.42578125" customWidth="1"/>
    <col min="6" max="6" width="14.140625" customWidth="1"/>
    <col min="7" max="7" width="17.28515625" customWidth="1"/>
    <col min="8" max="9" width="14.140625" customWidth="1"/>
  </cols>
  <sheetData>
    <row r="1" spans="1:9" ht="18" x14ac:dyDescent="0.25">
      <c r="B1" s="3"/>
      <c r="C1" s="3"/>
      <c r="D1" s="3"/>
      <c r="E1" s="3"/>
      <c r="F1" s="3"/>
      <c r="G1" s="3"/>
      <c r="H1" s="3"/>
      <c r="I1" s="4"/>
    </row>
    <row r="2" spans="1:9" ht="15.75" x14ac:dyDescent="0.25">
      <c r="B2" s="169" t="s">
        <v>11</v>
      </c>
      <c r="C2" s="169"/>
      <c r="D2" s="169"/>
      <c r="E2" s="169"/>
      <c r="F2" s="169"/>
      <c r="G2" s="169"/>
      <c r="H2" s="169"/>
      <c r="I2" s="169"/>
    </row>
    <row r="3" spans="1:9" ht="18" x14ac:dyDescent="0.25">
      <c r="B3" s="3"/>
      <c r="C3" s="3"/>
      <c r="D3" s="3"/>
      <c r="E3" s="3"/>
      <c r="F3" s="3"/>
      <c r="G3" s="3"/>
      <c r="H3" s="3"/>
      <c r="I3" s="4"/>
    </row>
    <row r="4" spans="1:9" ht="15.75" x14ac:dyDescent="0.25">
      <c r="B4" s="216" t="s">
        <v>63</v>
      </c>
      <c r="C4" s="216"/>
      <c r="D4" s="216"/>
      <c r="E4" s="216"/>
      <c r="F4" s="216"/>
      <c r="G4" s="216"/>
      <c r="H4" s="216"/>
      <c r="I4" s="216"/>
    </row>
    <row r="5" spans="1:9" ht="18" x14ac:dyDescent="0.25">
      <c r="B5" s="3"/>
      <c r="C5" s="3"/>
      <c r="D5" s="3"/>
      <c r="E5" s="3"/>
      <c r="F5" s="3"/>
      <c r="G5" s="3"/>
      <c r="H5" s="3"/>
      <c r="I5" s="4"/>
    </row>
    <row r="6" spans="1:9" ht="50.25" customHeight="1" x14ac:dyDescent="0.25">
      <c r="B6" s="195" t="s">
        <v>8</v>
      </c>
      <c r="C6" s="196"/>
      <c r="D6" s="196"/>
      <c r="E6" s="197"/>
      <c r="F6" s="36" t="s">
        <v>201</v>
      </c>
      <c r="G6" s="36" t="s">
        <v>202</v>
      </c>
      <c r="H6" s="36" t="s">
        <v>211</v>
      </c>
      <c r="I6" s="36" t="s">
        <v>58</v>
      </c>
    </row>
    <row r="7" spans="1:9" x14ac:dyDescent="0.25">
      <c r="A7" s="40"/>
      <c r="B7" s="192">
        <v>1</v>
      </c>
      <c r="C7" s="193"/>
      <c r="D7" s="193"/>
      <c r="E7" s="194"/>
      <c r="F7" s="38">
        <v>2</v>
      </c>
      <c r="G7" s="38">
        <v>3</v>
      </c>
      <c r="H7" s="38">
        <v>4</v>
      </c>
      <c r="I7" s="38" t="s">
        <v>52</v>
      </c>
    </row>
    <row r="8" spans="1:9" ht="45" customHeight="1" x14ac:dyDescent="0.25">
      <c r="B8" s="217" t="s">
        <v>150</v>
      </c>
      <c r="C8" s="218"/>
      <c r="D8" s="219"/>
      <c r="E8" s="167" t="s">
        <v>219</v>
      </c>
      <c r="F8" s="119">
        <f>F11</f>
        <v>1364935</v>
      </c>
      <c r="G8" s="119">
        <f>G11+G102+G132</f>
        <v>1232407.0099999998</v>
      </c>
      <c r="H8" s="119">
        <f>H11+H102+H132</f>
        <v>1198620.3700000001</v>
      </c>
      <c r="I8" s="120">
        <f>H8/G8*100</f>
        <v>97.258483623847638</v>
      </c>
    </row>
    <row r="9" spans="1:9" ht="93.75" customHeight="1" x14ac:dyDescent="0.25">
      <c r="B9" s="130" t="s">
        <v>152</v>
      </c>
      <c r="C9" s="121" t="s">
        <v>153</v>
      </c>
      <c r="D9" s="127"/>
      <c r="E9" s="127" t="s">
        <v>154</v>
      </c>
      <c r="F9" s="122"/>
      <c r="G9" s="122"/>
      <c r="H9" s="123"/>
      <c r="I9" s="124"/>
    </row>
    <row r="10" spans="1:9" ht="54.75" customHeight="1" x14ac:dyDescent="0.25">
      <c r="B10" s="204" t="s">
        <v>151</v>
      </c>
      <c r="C10" s="205"/>
      <c r="D10" s="206"/>
      <c r="E10" s="127" t="s">
        <v>149</v>
      </c>
      <c r="F10" s="122"/>
      <c r="G10" s="122"/>
      <c r="H10" s="123"/>
      <c r="I10" s="124"/>
    </row>
    <row r="11" spans="1:9" ht="57.75" customHeight="1" x14ac:dyDescent="0.25">
      <c r="B11" s="213" t="s">
        <v>158</v>
      </c>
      <c r="C11" s="214"/>
      <c r="D11" s="215"/>
      <c r="E11" s="168" t="s">
        <v>157</v>
      </c>
      <c r="F11" s="125">
        <f>F12+F76</f>
        <v>1364935</v>
      </c>
      <c r="G11" s="125">
        <f t="shared" ref="G11:H11" si="0">G12+G76</f>
        <v>761835</v>
      </c>
      <c r="H11" s="125">
        <f t="shared" si="0"/>
        <v>728048.3600000001</v>
      </c>
      <c r="I11" s="126">
        <f t="shared" ref="I11:I13" si="1">H11/G11*100</f>
        <v>95.565097429233376</v>
      </c>
    </row>
    <row r="12" spans="1:9" ht="63.75" x14ac:dyDescent="0.25">
      <c r="B12" s="204" t="s">
        <v>172</v>
      </c>
      <c r="C12" s="205"/>
      <c r="D12" s="206"/>
      <c r="E12" s="127" t="s">
        <v>159</v>
      </c>
      <c r="F12" s="128">
        <f>F13+F68</f>
        <v>1363917</v>
      </c>
      <c r="G12" s="128">
        <f t="shared" ref="G12:H12" si="2">G13+G68</f>
        <v>742417</v>
      </c>
      <c r="H12" s="128">
        <f t="shared" si="2"/>
        <v>702428.21000000008</v>
      </c>
      <c r="I12" s="124">
        <f t="shared" si="1"/>
        <v>94.613702272442595</v>
      </c>
    </row>
    <row r="13" spans="1:9" ht="25.5" x14ac:dyDescent="0.25">
      <c r="B13" s="204" t="s">
        <v>155</v>
      </c>
      <c r="C13" s="205"/>
      <c r="D13" s="206"/>
      <c r="E13" s="129" t="s">
        <v>156</v>
      </c>
      <c r="F13" s="128">
        <f>F14</f>
        <v>1363280</v>
      </c>
      <c r="G13" s="128">
        <f>G14</f>
        <v>741780</v>
      </c>
      <c r="H13" s="128">
        <f>H14</f>
        <v>702188.21000000008</v>
      </c>
      <c r="I13" s="124">
        <f t="shared" si="1"/>
        <v>94.66259672679233</v>
      </c>
    </row>
    <row r="14" spans="1:9" ht="25.5" x14ac:dyDescent="0.25">
      <c r="B14" s="130">
        <v>3</v>
      </c>
      <c r="C14" s="131"/>
      <c r="D14" s="127"/>
      <c r="E14" s="129" t="s">
        <v>160</v>
      </c>
      <c r="F14" s="128">
        <f>F15+F24+F56+F61+F64</f>
        <v>1363280</v>
      </c>
      <c r="G14" s="128">
        <f t="shared" ref="G14:H14" si="3">G15+G24+G56+G61+G64</f>
        <v>741780</v>
      </c>
      <c r="H14" s="128">
        <f t="shared" si="3"/>
        <v>702188.21000000008</v>
      </c>
      <c r="I14" s="124">
        <f>H14/G14*100</f>
        <v>94.66259672679233</v>
      </c>
    </row>
    <row r="15" spans="1:9" ht="25.5" x14ac:dyDescent="0.25">
      <c r="B15" s="132">
        <v>31</v>
      </c>
      <c r="C15" s="132"/>
      <c r="D15" s="134"/>
      <c r="E15" s="134" t="s">
        <v>5</v>
      </c>
      <c r="F15" s="135">
        <f>F16+F20+F22</f>
        <v>1045000</v>
      </c>
      <c r="G15" s="135">
        <f t="shared" ref="G15:H15" si="4">G16+G20+G22</f>
        <v>495000</v>
      </c>
      <c r="H15" s="135">
        <f t="shared" si="4"/>
        <v>469899.94000000006</v>
      </c>
      <c r="I15" s="123">
        <f t="shared" ref="I15:I72" si="5">H15/G15*100</f>
        <v>94.929280808080819</v>
      </c>
    </row>
    <row r="16" spans="1:9" x14ac:dyDescent="0.25">
      <c r="B16" s="132"/>
      <c r="C16" s="132">
        <v>311</v>
      </c>
      <c r="D16" s="134"/>
      <c r="E16" s="134" t="s">
        <v>83</v>
      </c>
      <c r="F16" s="135">
        <f t="shared" ref="F16:H16" si="6">F17+F18+F19</f>
        <v>893000</v>
      </c>
      <c r="G16" s="135">
        <f t="shared" si="6"/>
        <v>410900</v>
      </c>
      <c r="H16" s="135">
        <f t="shared" si="6"/>
        <v>385237.54000000004</v>
      </c>
      <c r="I16" s="123">
        <f t="shared" si="5"/>
        <v>93.754572888780729</v>
      </c>
    </row>
    <row r="17" spans="2:9" ht="25.5" x14ac:dyDescent="0.25">
      <c r="B17" s="132"/>
      <c r="C17" s="132"/>
      <c r="D17" s="134">
        <v>3111</v>
      </c>
      <c r="E17" s="134" t="s">
        <v>37</v>
      </c>
      <c r="F17" s="135">
        <v>840000</v>
      </c>
      <c r="G17" s="135">
        <v>380700</v>
      </c>
      <c r="H17" s="135">
        <v>356105.33</v>
      </c>
      <c r="I17" s="123">
        <f t="shared" si="5"/>
        <v>93.539619122668768</v>
      </c>
    </row>
    <row r="18" spans="2:9" ht="25.5" x14ac:dyDescent="0.25">
      <c r="B18" s="132"/>
      <c r="C18" s="132"/>
      <c r="D18" s="134">
        <v>3113</v>
      </c>
      <c r="E18" s="134" t="s">
        <v>84</v>
      </c>
      <c r="F18" s="135">
        <v>5000</v>
      </c>
      <c r="G18" s="135">
        <v>5000</v>
      </c>
      <c r="H18" s="135">
        <v>2062.25</v>
      </c>
      <c r="I18" s="123">
        <f t="shared" si="5"/>
        <v>41.244999999999997</v>
      </c>
    </row>
    <row r="19" spans="2:9" ht="25.5" x14ac:dyDescent="0.25">
      <c r="B19" s="132"/>
      <c r="C19" s="132"/>
      <c r="D19" s="134">
        <v>3114</v>
      </c>
      <c r="E19" s="134" t="s">
        <v>85</v>
      </c>
      <c r="F19" s="135">
        <v>48000</v>
      </c>
      <c r="G19" s="135">
        <v>25200</v>
      </c>
      <c r="H19" s="135">
        <v>27069.96</v>
      </c>
      <c r="I19" s="123">
        <f t="shared" si="5"/>
        <v>107.42047619047619</v>
      </c>
    </row>
    <row r="20" spans="2:9" ht="25.5" x14ac:dyDescent="0.25">
      <c r="B20" s="132"/>
      <c r="C20" s="132">
        <v>312</v>
      </c>
      <c r="D20" s="134"/>
      <c r="E20" s="134" t="s">
        <v>86</v>
      </c>
      <c r="F20" s="135">
        <f t="shared" ref="F20:G20" si="7">F21</f>
        <v>20000</v>
      </c>
      <c r="G20" s="135">
        <f t="shared" si="7"/>
        <v>20000</v>
      </c>
      <c r="H20" s="135">
        <f>H21</f>
        <v>20660.82</v>
      </c>
      <c r="I20" s="123">
        <f t="shared" si="5"/>
        <v>103.30409999999999</v>
      </c>
    </row>
    <row r="21" spans="2:9" ht="25.5" x14ac:dyDescent="0.25">
      <c r="B21" s="132"/>
      <c r="C21" s="132"/>
      <c r="D21" s="134">
        <v>3121</v>
      </c>
      <c r="E21" s="134" t="s">
        <v>86</v>
      </c>
      <c r="F21" s="135">
        <v>20000</v>
      </c>
      <c r="G21" s="135">
        <v>20000</v>
      </c>
      <c r="H21" s="135">
        <v>20660.82</v>
      </c>
      <c r="I21" s="123">
        <f t="shared" si="5"/>
        <v>103.30409999999999</v>
      </c>
    </row>
    <row r="22" spans="2:9" x14ac:dyDescent="0.25">
      <c r="B22" s="132"/>
      <c r="C22" s="132">
        <v>313</v>
      </c>
      <c r="D22" s="134"/>
      <c r="E22" s="134" t="s">
        <v>87</v>
      </c>
      <c r="F22" s="135">
        <f t="shared" ref="F22:G22" si="8">F23</f>
        <v>132000</v>
      </c>
      <c r="G22" s="135">
        <f t="shared" si="8"/>
        <v>64100</v>
      </c>
      <c r="H22" s="135">
        <f>H23</f>
        <v>64001.58</v>
      </c>
      <c r="I22" s="123">
        <f t="shared" si="5"/>
        <v>99.846458658346336</v>
      </c>
    </row>
    <row r="23" spans="2:9" ht="38.25" x14ac:dyDescent="0.25">
      <c r="B23" s="132"/>
      <c r="C23" s="132"/>
      <c r="D23" s="134">
        <v>3132</v>
      </c>
      <c r="E23" s="134" t="s">
        <v>88</v>
      </c>
      <c r="F23" s="135">
        <v>132000</v>
      </c>
      <c r="G23" s="135">
        <v>64100</v>
      </c>
      <c r="H23" s="135">
        <v>64001.58</v>
      </c>
      <c r="I23" s="123">
        <f t="shared" si="5"/>
        <v>99.846458658346336</v>
      </c>
    </row>
    <row r="24" spans="2:9" x14ac:dyDescent="0.25">
      <c r="B24" s="132">
        <v>32</v>
      </c>
      <c r="C24" s="132"/>
      <c r="D24" s="134"/>
      <c r="E24" s="134" t="s">
        <v>13</v>
      </c>
      <c r="F24" s="135">
        <f t="shared" ref="F24:G24" si="9">F25+F37+F49+F30+F47</f>
        <v>293130</v>
      </c>
      <c r="G24" s="135">
        <f t="shared" si="9"/>
        <v>233130</v>
      </c>
      <c r="H24" s="135">
        <f>H25+H37+H49+H30+H47+H61</f>
        <v>220209.91999999998</v>
      </c>
      <c r="I24" s="123">
        <f t="shared" si="5"/>
        <v>94.457993394243545</v>
      </c>
    </row>
    <row r="25" spans="2:9" ht="25.5" x14ac:dyDescent="0.25">
      <c r="B25" s="132"/>
      <c r="C25" s="132">
        <v>321</v>
      </c>
      <c r="D25" s="134"/>
      <c r="E25" s="134" t="s">
        <v>38</v>
      </c>
      <c r="F25" s="135">
        <f t="shared" ref="F25:H25" si="10">F26+F27+F28+F29</f>
        <v>45100</v>
      </c>
      <c r="G25" s="135">
        <f t="shared" si="10"/>
        <v>21100</v>
      </c>
      <c r="H25" s="135">
        <f t="shared" si="10"/>
        <v>17635.87</v>
      </c>
      <c r="I25" s="123">
        <f t="shared" si="5"/>
        <v>83.58232227488152</v>
      </c>
    </row>
    <row r="26" spans="2:9" ht="30" x14ac:dyDescent="0.25">
      <c r="B26" s="132"/>
      <c r="C26" s="132"/>
      <c r="D26" s="136">
        <v>3211</v>
      </c>
      <c r="E26" s="136" t="s">
        <v>39</v>
      </c>
      <c r="F26" s="137">
        <v>5000</v>
      </c>
      <c r="G26" s="137">
        <v>5000</v>
      </c>
      <c r="H26" s="137">
        <v>5542.11</v>
      </c>
      <c r="I26" s="123">
        <f t="shared" si="5"/>
        <v>110.84220000000001</v>
      </c>
    </row>
    <row r="27" spans="2:9" ht="30" x14ac:dyDescent="0.25">
      <c r="B27" s="132"/>
      <c r="C27" s="132"/>
      <c r="D27" s="136">
        <v>3212</v>
      </c>
      <c r="E27" s="136" t="s">
        <v>89</v>
      </c>
      <c r="F27" s="137">
        <v>35000</v>
      </c>
      <c r="G27" s="137">
        <v>11000</v>
      </c>
      <c r="H27" s="137">
        <v>11493.76</v>
      </c>
      <c r="I27" s="123">
        <f t="shared" si="5"/>
        <v>104.48872727272726</v>
      </c>
    </row>
    <row r="28" spans="2:9" ht="45" x14ac:dyDescent="0.25">
      <c r="B28" s="132"/>
      <c r="C28" s="132"/>
      <c r="D28" s="136">
        <v>3213</v>
      </c>
      <c r="E28" s="136" t="s">
        <v>90</v>
      </c>
      <c r="F28" s="137">
        <v>5000</v>
      </c>
      <c r="G28" s="137">
        <v>5000</v>
      </c>
      <c r="H28" s="137">
        <v>600</v>
      </c>
      <c r="I28" s="123">
        <f t="shared" si="5"/>
        <v>12</v>
      </c>
    </row>
    <row r="29" spans="2:9" ht="75" x14ac:dyDescent="0.25">
      <c r="B29" s="132"/>
      <c r="C29" s="132"/>
      <c r="D29" s="136">
        <v>3214</v>
      </c>
      <c r="E29" s="136" t="s">
        <v>206</v>
      </c>
      <c r="F29" s="137">
        <v>100</v>
      </c>
      <c r="G29" s="137">
        <v>100</v>
      </c>
      <c r="H29" s="137">
        <v>0</v>
      </c>
      <c r="I29" s="123">
        <f t="shared" si="5"/>
        <v>0</v>
      </c>
    </row>
    <row r="30" spans="2:9" ht="25.5" x14ac:dyDescent="0.25">
      <c r="B30" s="132"/>
      <c r="C30" s="132">
        <v>322</v>
      </c>
      <c r="D30" s="134"/>
      <c r="E30" s="134" t="s">
        <v>91</v>
      </c>
      <c r="F30" s="135">
        <f t="shared" ref="F30:G30" si="11">F31+F32+F33+F34+F35+F36</f>
        <v>132500</v>
      </c>
      <c r="G30" s="135">
        <f t="shared" si="11"/>
        <v>96500</v>
      </c>
      <c r="H30" s="135">
        <f>H31+H32+H33+H34+H35+H36</f>
        <v>90711.78</v>
      </c>
      <c r="I30" s="123">
        <f t="shared" si="5"/>
        <v>94.001844559585493</v>
      </c>
    </row>
    <row r="31" spans="2:9" ht="90" x14ac:dyDescent="0.25">
      <c r="B31" s="132"/>
      <c r="C31" s="132"/>
      <c r="D31" s="136">
        <v>3221</v>
      </c>
      <c r="E31" s="136" t="s">
        <v>92</v>
      </c>
      <c r="F31" s="137">
        <v>12000</v>
      </c>
      <c r="G31" s="137">
        <v>12000</v>
      </c>
      <c r="H31" s="137">
        <v>14724.03</v>
      </c>
      <c r="I31" s="123">
        <f t="shared" si="5"/>
        <v>122.70025</v>
      </c>
    </row>
    <row r="32" spans="2:9" ht="105" x14ac:dyDescent="0.25">
      <c r="B32" s="132"/>
      <c r="C32" s="132"/>
      <c r="D32" s="136">
        <v>3222</v>
      </c>
      <c r="E32" s="136" t="s">
        <v>93</v>
      </c>
      <c r="F32" s="137">
        <v>70000</v>
      </c>
      <c r="G32" s="137">
        <v>58000</v>
      </c>
      <c r="H32" s="137">
        <v>53801.39</v>
      </c>
      <c r="I32" s="123">
        <f t="shared" si="5"/>
        <v>92.761017241379307</v>
      </c>
    </row>
    <row r="33" spans="2:9" x14ac:dyDescent="0.25">
      <c r="B33" s="132"/>
      <c r="C33" s="132"/>
      <c r="D33" s="136">
        <v>3223</v>
      </c>
      <c r="E33" s="136" t="s">
        <v>94</v>
      </c>
      <c r="F33" s="137">
        <v>35000</v>
      </c>
      <c r="G33" s="137">
        <v>19000</v>
      </c>
      <c r="H33" s="137">
        <v>17181.36</v>
      </c>
      <c r="I33" s="123">
        <f t="shared" si="5"/>
        <v>90.428210526315794</v>
      </c>
    </row>
    <row r="34" spans="2:9" ht="30" x14ac:dyDescent="0.25">
      <c r="B34" s="132"/>
      <c r="C34" s="132"/>
      <c r="D34" s="136">
        <v>3224</v>
      </c>
      <c r="E34" s="136" t="s">
        <v>95</v>
      </c>
      <c r="F34" s="137">
        <v>1000</v>
      </c>
      <c r="G34" s="137">
        <v>1000</v>
      </c>
      <c r="H34" s="137">
        <v>623.14</v>
      </c>
      <c r="I34" s="123">
        <f t="shared" si="5"/>
        <v>62.314</v>
      </c>
    </row>
    <row r="35" spans="2:9" ht="30" x14ac:dyDescent="0.25">
      <c r="B35" s="132"/>
      <c r="C35" s="132"/>
      <c r="D35" s="136">
        <v>3225</v>
      </c>
      <c r="E35" s="136" t="s">
        <v>96</v>
      </c>
      <c r="F35" s="137">
        <v>13000</v>
      </c>
      <c r="G35" s="137">
        <v>5000</v>
      </c>
      <c r="H35" s="137">
        <v>3158.4</v>
      </c>
      <c r="I35" s="123">
        <f t="shared" si="5"/>
        <v>63.167999999999999</v>
      </c>
    </row>
    <row r="36" spans="2:9" ht="30" x14ac:dyDescent="0.25">
      <c r="B36" s="132"/>
      <c r="C36" s="132"/>
      <c r="D36" s="136">
        <v>3227</v>
      </c>
      <c r="E36" s="136" t="s">
        <v>97</v>
      </c>
      <c r="F36" s="137">
        <v>1500</v>
      </c>
      <c r="G36" s="137">
        <v>1500</v>
      </c>
      <c r="H36" s="137">
        <v>1223.46</v>
      </c>
      <c r="I36" s="123">
        <f t="shared" si="5"/>
        <v>81.564000000000007</v>
      </c>
    </row>
    <row r="37" spans="2:9" x14ac:dyDescent="0.25">
      <c r="B37" s="132"/>
      <c r="C37" s="132">
        <v>323</v>
      </c>
      <c r="D37" s="134"/>
      <c r="E37" s="134" t="s">
        <v>98</v>
      </c>
      <c r="F37" s="135">
        <f t="shared" ref="F37:G37" si="12">F38+F39+F40+F41+F42+F43+F44+F45+F46</f>
        <v>109400</v>
      </c>
      <c r="G37" s="135">
        <f t="shared" si="12"/>
        <v>109400</v>
      </c>
      <c r="H37" s="135">
        <f>H38+H39+H41+H40+H42+H43+H44+H46+H45</f>
        <v>105620.08999999998</v>
      </c>
      <c r="I37" s="123">
        <f t="shared" si="5"/>
        <v>96.544872029250442</v>
      </c>
    </row>
    <row r="38" spans="2:9" x14ac:dyDescent="0.25">
      <c r="B38" s="132"/>
      <c r="C38" s="132"/>
      <c r="D38" s="136">
        <v>3231</v>
      </c>
      <c r="E38" s="136" t="s">
        <v>99</v>
      </c>
      <c r="F38" s="137">
        <v>5000</v>
      </c>
      <c r="G38" s="137">
        <v>5000</v>
      </c>
      <c r="H38" s="137">
        <v>6572.94</v>
      </c>
      <c r="I38" s="123">
        <f t="shared" si="5"/>
        <v>131.4588</v>
      </c>
    </row>
    <row r="39" spans="2:9" ht="30" x14ac:dyDescent="0.25">
      <c r="B39" s="132"/>
      <c r="C39" s="132"/>
      <c r="D39" s="136">
        <v>3232</v>
      </c>
      <c r="E39" s="136" t="s">
        <v>100</v>
      </c>
      <c r="F39" s="137">
        <v>15000</v>
      </c>
      <c r="G39" s="137">
        <v>15000</v>
      </c>
      <c r="H39" s="137">
        <v>20183.41</v>
      </c>
      <c r="I39" s="123">
        <f t="shared" si="5"/>
        <v>134.55606666666665</v>
      </c>
    </row>
    <row r="40" spans="2:9" ht="30" x14ac:dyDescent="0.25">
      <c r="B40" s="132"/>
      <c r="C40" s="132"/>
      <c r="D40" s="136">
        <v>3233</v>
      </c>
      <c r="E40" s="136" t="s">
        <v>101</v>
      </c>
      <c r="F40" s="137">
        <v>15000</v>
      </c>
      <c r="G40" s="137">
        <v>15000</v>
      </c>
      <c r="H40" s="137">
        <v>5177.7</v>
      </c>
      <c r="I40" s="123">
        <f t="shared" si="5"/>
        <v>34.518000000000001</v>
      </c>
    </row>
    <row r="41" spans="2:9" ht="30" x14ac:dyDescent="0.25">
      <c r="B41" s="132"/>
      <c r="C41" s="132"/>
      <c r="D41" s="136">
        <v>3234</v>
      </c>
      <c r="E41" s="136" t="s">
        <v>102</v>
      </c>
      <c r="F41" s="137">
        <v>10000</v>
      </c>
      <c r="G41" s="137">
        <v>10000</v>
      </c>
      <c r="H41" s="137">
        <v>6319.35</v>
      </c>
      <c r="I41" s="123">
        <f t="shared" si="5"/>
        <v>63.1935</v>
      </c>
    </row>
    <row r="42" spans="2:9" ht="30" x14ac:dyDescent="0.25">
      <c r="B42" s="132"/>
      <c r="C42" s="132"/>
      <c r="D42" s="136">
        <v>3235</v>
      </c>
      <c r="E42" s="136" t="s">
        <v>103</v>
      </c>
      <c r="F42" s="137">
        <v>35000</v>
      </c>
      <c r="G42" s="137">
        <v>35000</v>
      </c>
      <c r="H42" s="137">
        <v>31859.18</v>
      </c>
      <c r="I42" s="123">
        <f t="shared" si="5"/>
        <v>91.026228571428575</v>
      </c>
    </row>
    <row r="43" spans="2:9" ht="30" x14ac:dyDescent="0.25">
      <c r="B43" s="132"/>
      <c r="C43" s="132"/>
      <c r="D43" s="136">
        <v>3236</v>
      </c>
      <c r="E43" s="136" t="s">
        <v>104</v>
      </c>
      <c r="F43" s="137">
        <v>10000</v>
      </c>
      <c r="G43" s="137">
        <v>10000</v>
      </c>
      <c r="H43" s="137">
        <v>1915.83</v>
      </c>
      <c r="I43" s="123">
        <f t="shared" si="5"/>
        <v>19.158300000000001</v>
      </c>
    </row>
    <row r="44" spans="2:9" ht="30" x14ac:dyDescent="0.25">
      <c r="B44" s="132"/>
      <c r="C44" s="132"/>
      <c r="D44" s="136">
        <v>3237</v>
      </c>
      <c r="E44" s="136" t="s">
        <v>105</v>
      </c>
      <c r="F44" s="137">
        <v>4000</v>
      </c>
      <c r="G44" s="137">
        <v>4000</v>
      </c>
      <c r="H44" s="137">
        <v>17394.310000000001</v>
      </c>
      <c r="I44" s="123">
        <f t="shared" si="5"/>
        <v>434.85775000000001</v>
      </c>
    </row>
    <row r="45" spans="2:9" x14ac:dyDescent="0.25">
      <c r="B45" s="132"/>
      <c r="C45" s="132"/>
      <c r="D45" s="136">
        <v>3238</v>
      </c>
      <c r="E45" s="134" t="s">
        <v>106</v>
      </c>
      <c r="F45" s="137">
        <v>400</v>
      </c>
      <c r="G45" s="137">
        <v>400</v>
      </c>
      <c r="H45" s="137">
        <v>1075</v>
      </c>
      <c r="I45" s="123">
        <f t="shared" si="5"/>
        <v>268.75</v>
      </c>
    </row>
    <row r="46" spans="2:9" x14ac:dyDescent="0.25">
      <c r="B46" s="132"/>
      <c r="C46" s="132"/>
      <c r="D46" s="136">
        <v>3239</v>
      </c>
      <c r="E46" s="136" t="s">
        <v>107</v>
      </c>
      <c r="F46" s="137">
        <v>15000</v>
      </c>
      <c r="G46" s="137">
        <v>15000</v>
      </c>
      <c r="H46" s="137">
        <v>15122.37</v>
      </c>
      <c r="I46" s="123">
        <f t="shared" si="5"/>
        <v>100.81580000000001</v>
      </c>
    </row>
    <row r="47" spans="2:9" ht="30" x14ac:dyDescent="0.25">
      <c r="B47" s="132"/>
      <c r="C47" s="132">
        <v>324</v>
      </c>
      <c r="D47" s="136"/>
      <c r="E47" s="136" t="s">
        <v>130</v>
      </c>
      <c r="F47" s="137">
        <f t="shared" ref="F47:H47" si="13">F48</f>
        <v>30</v>
      </c>
      <c r="G47" s="137">
        <f t="shared" si="13"/>
        <v>30</v>
      </c>
      <c r="H47" s="137">
        <f t="shared" si="13"/>
        <v>0</v>
      </c>
      <c r="I47" s="123">
        <f t="shared" si="5"/>
        <v>0</v>
      </c>
    </row>
    <row r="48" spans="2:9" ht="30" x14ac:dyDescent="0.25">
      <c r="B48" s="132"/>
      <c r="C48" s="132"/>
      <c r="D48" s="136">
        <v>3241</v>
      </c>
      <c r="E48" s="136" t="s">
        <v>130</v>
      </c>
      <c r="F48" s="137">
        <v>30</v>
      </c>
      <c r="G48" s="137">
        <v>30</v>
      </c>
      <c r="H48" s="137">
        <v>0</v>
      </c>
      <c r="I48" s="123">
        <f t="shared" si="5"/>
        <v>0</v>
      </c>
    </row>
    <row r="49" spans="2:9" ht="25.5" x14ac:dyDescent="0.25">
      <c r="B49" s="132"/>
      <c r="C49" s="132">
        <v>329</v>
      </c>
      <c r="D49" s="134">
        <v>329</v>
      </c>
      <c r="E49" s="134" t="s">
        <v>108</v>
      </c>
      <c r="F49" s="135">
        <f>F50+F51+F52+F55+F53+F54</f>
        <v>6100</v>
      </c>
      <c r="G49" s="135">
        <f>G50+G51+G52+G55+G53+G54</f>
        <v>6100</v>
      </c>
      <c r="H49" s="135">
        <f>H50+H51+H52+H55+H53+H54</f>
        <v>6242.1799999999994</v>
      </c>
      <c r="I49" s="123">
        <f t="shared" si="5"/>
        <v>102.33081967213113</v>
      </c>
    </row>
    <row r="50" spans="2:9" ht="25.5" x14ac:dyDescent="0.25">
      <c r="B50" s="132"/>
      <c r="C50" s="132"/>
      <c r="D50" s="134">
        <v>3291</v>
      </c>
      <c r="E50" s="134" t="s">
        <v>109</v>
      </c>
      <c r="F50" s="135">
        <v>2000</v>
      </c>
      <c r="G50" s="135">
        <v>2000</v>
      </c>
      <c r="H50" s="135">
        <v>1848.9</v>
      </c>
      <c r="I50" s="123">
        <f t="shared" si="5"/>
        <v>92.444999999999993</v>
      </c>
    </row>
    <row r="51" spans="2:9" ht="30" x14ac:dyDescent="0.25">
      <c r="B51" s="132"/>
      <c r="C51" s="132"/>
      <c r="D51" s="136">
        <v>3292</v>
      </c>
      <c r="E51" s="136" t="s">
        <v>110</v>
      </c>
      <c r="F51" s="137">
        <v>2000</v>
      </c>
      <c r="G51" s="137">
        <v>2000</v>
      </c>
      <c r="H51" s="137">
        <v>3432.14</v>
      </c>
      <c r="I51" s="123">
        <f t="shared" si="5"/>
        <v>171.607</v>
      </c>
    </row>
    <row r="52" spans="2:9" x14ac:dyDescent="0.25">
      <c r="B52" s="132"/>
      <c r="C52" s="132"/>
      <c r="D52" s="136">
        <v>3293</v>
      </c>
      <c r="E52" s="136" t="s">
        <v>111</v>
      </c>
      <c r="F52" s="137">
        <v>0</v>
      </c>
      <c r="G52" s="137">
        <v>0</v>
      </c>
      <c r="H52" s="137">
        <v>0</v>
      </c>
      <c r="I52" s="123" t="e">
        <f t="shared" si="5"/>
        <v>#DIV/0!</v>
      </c>
    </row>
    <row r="53" spans="2:9" x14ac:dyDescent="0.25">
      <c r="B53" s="132"/>
      <c r="C53" s="132"/>
      <c r="D53" s="136">
        <v>3294</v>
      </c>
      <c r="E53" s="136" t="s">
        <v>127</v>
      </c>
      <c r="F53" s="137">
        <v>50</v>
      </c>
      <c r="G53" s="137">
        <v>50</v>
      </c>
      <c r="H53" s="137">
        <v>0</v>
      </c>
      <c r="I53" s="123">
        <f t="shared" si="5"/>
        <v>0</v>
      </c>
    </row>
    <row r="54" spans="2:9" ht="30" x14ac:dyDescent="0.25">
      <c r="B54" s="132"/>
      <c r="C54" s="132"/>
      <c r="D54" s="136">
        <v>3295</v>
      </c>
      <c r="E54" s="136" t="s">
        <v>128</v>
      </c>
      <c r="F54" s="137">
        <v>50</v>
      </c>
      <c r="G54" s="137">
        <v>50</v>
      </c>
      <c r="H54" s="137">
        <v>382.32</v>
      </c>
      <c r="I54" s="123">
        <f t="shared" si="5"/>
        <v>764.64</v>
      </c>
    </row>
    <row r="55" spans="2:9" ht="60" x14ac:dyDescent="0.25">
      <c r="B55" s="132"/>
      <c r="C55" s="132"/>
      <c r="D55" s="136">
        <v>3299</v>
      </c>
      <c r="E55" s="136" t="s">
        <v>108</v>
      </c>
      <c r="F55" s="137">
        <v>2000</v>
      </c>
      <c r="G55" s="137">
        <v>2000</v>
      </c>
      <c r="H55" s="137">
        <v>578.82000000000005</v>
      </c>
      <c r="I55" s="123">
        <f t="shared" si="5"/>
        <v>28.940999999999999</v>
      </c>
    </row>
    <row r="56" spans="2:9" x14ac:dyDescent="0.25">
      <c r="B56" s="132">
        <v>34</v>
      </c>
      <c r="C56" s="132"/>
      <c r="D56" s="134"/>
      <c r="E56" s="134" t="s">
        <v>112</v>
      </c>
      <c r="F56" s="135">
        <f t="shared" ref="F56:G56" si="14">F57</f>
        <v>1150</v>
      </c>
      <c r="G56" s="135">
        <f t="shared" si="14"/>
        <v>1150</v>
      </c>
      <c r="H56" s="135">
        <f>H57</f>
        <v>815.9799999999999</v>
      </c>
      <c r="I56" s="123">
        <f t="shared" si="5"/>
        <v>70.954782608695638</v>
      </c>
    </row>
    <row r="57" spans="2:9" ht="25.5" x14ac:dyDescent="0.25">
      <c r="B57" s="132"/>
      <c r="C57" s="132">
        <v>343</v>
      </c>
      <c r="D57" s="134"/>
      <c r="E57" s="134" t="s">
        <v>176</v>
      </c>
      <c r="F57" s="135">
        <f>F58+F59+F60</f>
        <v>1150</v>
      </c>
      <c r="G57" s="135">
        <f>G58+G59+G60</f>
        <v>1150</v>
      </c>
      <c r="H57" s="135">
        <f>H58+H59</f>
        <v>815.9799999999999</v>
      </c>
      <c r="I57" s="123">
        <f t="shared" si="5"/>
        <v>70.954782608695638</v>
      </c>
    </row>
    <row r="58" spans="2:9" ht="45" x14ac:dyDescent="0.25">
      <c r="B58" s="132"/>
      <c r="C58" s="132"/>
      <c r="D58" s="136">
        <v>3431</v>
      </c>
      <c r="E58" s="136" t="s">
        <v>113</v>
      </c>
      <c r="F58" s="137">
        <v>1000</v>
      </c>
      <c r="G58" s="137">
        <v>1000</v>
      </c>
      <c r="H58" s="137">
        <v>807.55</v>
      </c>
      <c r="I58" s="123">
        <f t="shared" si="5"/>
        <v>80.754999999999995</v>
      </c>
    </row>
    <row r="59" spans="2:9" x14ac:dyDescent="0.25">
      <c r="B59" s="132"/>
      <c r="C59" s="132"/>
      <c r="D59" s="136">
        <v>3433</v>
      </c>
      <c r="E59" s="136" t="s">
        <v>114</v>
      </c>
      <c r="F59" s="137">
        <v>100</v>
      </c>
      <c r="G59" s="137">
        <v>100</v>
      </c>
      <c r="H59" s="137">
        <v>8.43</v>
      </c>
      <c r="I59" s="123">
        <f t="shared" si="5"/>
        <v>8.43</v>
      </c>
    </row>
    <row r="60" spans="2:9" ht="45" x14ac:dyDescent="0.25">
      <c r="B60" s="132"/>
      <c r="C60" s="132"/>
      <c r="D60" s="136">
        <v>3434</v>
      </c>
      <c r="E60" s="136" t="s">
        <v>129</v>
      </c>
      <c r="F60" s="137">
        <v>50</v>
      </c>
      <c r="G60" s="137">
        <v>50</v>
      </c>
      <c r="H60" s="137">
        <v>0</v>
      </c>
      <c r="I60" s="123">
        <f t="shared" si="5"/>
        <v>0</v>
      </c>
    </row>
    <row r="61" spans="2:9" x14ac:dyDescent="0.25">
      <c r="B61" s="132">
        <v>36</v>
      </c>
      <c r="C61" s="132"/>
      <c r="D61" s="136"/>
      <c r="E61" s="136" t="s">
        <v>212</v>
      </c>
      <c r="F61" s="137">
        <f t="shared" ref="F61:H62" si="15">F62</f>
        <v>0</v>
      </c>
      <c r="G61" s="137">
        <f t="shared" si="15"/>
        <v>0</v>
      </c>
      <c r="H61" s="137">
        <f t="shared" si="15"/>
        <v>0</v>
      </c>
      <c r="I61" s="123" t="e">
        <f t="shared" si="5"/>
        <v>#DIV/0!</v>
      </c>
    </row>
    <row r="62" spans="2:9" ht="60" x14ac:dyDescent="0.25">
      <c r="B62" s="132"/>
      <c r="C62" s="132">
        <v>369</v>
      </c>
      <c r="D62" s="136"/>
      <c r="E62" s="136" t="s">
        <v>213</v>
      </c>
      <c r="F62" s="137">
        <f t="shared" si="15"/>
        <v>0</v>
      </c>
      <c r="G62" s="137">
        <f t="shared" si="15"/>
        <v>0</v>
      </c>
      <c r="H62" s="137">
        <f t="shared" si="15"/>
        <v>0</v>
      </c>
      <c r="I62" s="123" t="e">
        <f t="shared" si="5"/>
        <v>#DIV/0!</v>
      </c>
    </row>
    <row r="63" spans="2:9" ht="75" x14ac:dyDescent="0.25">
      <c r="B63" s="132"/>
      <c r="C63" s="132"/>
      <c r="D63" s="136">
        <v>3691</v>
      </c>
      <c r="E63" s="136" t="s">
        <v>192</v>
      </c>
      <c r="F63" s="137"/>
      <c r="G63" s="137"/>
      <c r="H63" s="137"/>
      <c r="I63" s="123" t="e">
        <f t="shared" si="5"/>
        <v>#DIV/0!</v>
      </c>
    </row>
    <row r="64" spans="2:9" ht="63.75" x14ac:dyDescent="0.25">
      <c r="B64" s="132">
        <v>37</v>
      </c>
      <c r="C64" s="132"/>
      <c r="D64" s="136"/>
      <c r="E64" s="134" t="s">
        <v>115</v>
      </c>
      <c r="F64" s="135">
        <f t="shared" ref="F64:G64" si="16">F65</f>
        <v>24000</v>
      </c>
      <c r="G64" s="135">
        <f t="shared" si="16"/>
        <v>12500</v>
      </c>
      <c r="H64" s="137">
        <f>H65</f>
        <v>11262.37</v>
      </c>
      <c r="I64" s="123">
        <f t="shared" si="5"/>
        <v>90.098960000000005</v>
      </c>
    </row>
    <row r="65" spans="2:11" ht="51" x14ac:dyDescent="0.25">
      <c r="B65" s="132"/>
      <c r="C65" s="132">
        <v>372</v>
      </c>
      <c r="D65" s="134"/>
      <c r="E65" s="134" t="s">
        <v>116</v>
      </c>
      <c r="F65" s="135">
        <f t="shared" ref="F65:G65" si="17">F66+F67</f>
        <v>24000</v>
      </c>
      <c r="G65" s="135">
        <f t="shared" si="17"/>
        <v>12500</v>
      </c>
      <c r="H65" s="135">
        <f>H66+H67</f>
        <v>11262.37</v>
      </c>
      <c r="I65" s="123">
        <f t="shared" si="5"/>
        <v>90.098960000000005</v>
      </c>
    </row>
    <row r="66" spans="2:11" x14ac:dyDescent="0.25">
      <c r="B66" s="132"/>
      <c r="C66" s="132"/>
      <c r="D66" s="136">
        <v>3721</v>
      </c>
      <c r="E66" s="136" t="s">
        <v>117</v>
      </c>
      <c r="F66" s="137">
        <v>10000</v>
      </c>
      <c r="G66" s="137">
        <v>6000</v>
      </c>
      <c r="H66" s="137">
        <v>4638.3100000000004</v>
      </c>
      <c r="I66" s="123">
        <f t="shared" si="5"/>
        <v>77.305166666666665</v>
      </c>
    </row>
    <row r="67" spans="2:11" ht="45" x14ac:dyDescent="0.25">
      <c r="B67" s="132"/>
      <c r="C67" s="132"/>
      <c r="D67" s="136">
        <v>3722</v>
      </c>
      <c r="E67" s="136" t="s">
        <v>118</v>
      </c>
      <c r="F67" s="137">
        <v>14000</v>
      </c>
      <c r="G67" s="137">
        <v>6500</v>
      </c>
      <c r="H67" s="137">
        <v>6624.06</v>
      </c>
      <c r="I67" s="123">
        <f t="shared" si="5"/>
        <v>101.9086153846154</v>
      </c>
    </row>
    <row r="68" spans="2:11" ht="38.25" x14ac:dyDescent="0.25">
      <c r="B68" s="204" t="s">
        <v>173</v>
      </c>
      <c r="C68" s="205"/>
      <c r="D68" s="206"/>
      <c r="E68" s="129" t="s">
        <v>166</v>
      </c>
      <c r="F68" s="128">
        <f>F69</f>
        <v>637</v>
      </c>
      <c r="G68" s="128">
        <f>G69</f>
        <v>637</v>
      </c>
      <c r="H68" s="128">
        <f>H69</f>
        <v>240</v>
      </c>
      <c r="I68" s="124">
        <f t="shared" si="5"/>
        <v>37.676609105180539</v>
      </c>
    </row>
    <row r="69" spans="2:11" ht="25.5" x14ac:dyDescent="0.25">
      <c r="B69" s="130">
        <v>3</v>
      </c>
      <c r="C69" s="131"/>
      <c r="D69" s="127"/>
      <c r="E69" s="129" t="s">
        <v>160</v>
      </c>
      <c r="F69" s="124">
        <f>F70</f>
        <v>637</v>
      </c>
      <c r="G69" s="124">
        <f>G70</f>
        <v>637</v>
      </c>
      <c r="H69" s="139">
        <f>H73</f>
        <v>240</v>
      </c>
      <c r="I69" s="124">
        <f t="shared" si="5"/>
        <v>37.676609105180539</v>
      </c>
      <c r="J69" s="117"/>
      <c r="K69" s="117"/>
    </row>
    <row r="70" spans="2:11" x14ac:dyDescent="0.25">
      <c r="B70" s="132">
        <v>32</v>
      </c>
      <c r="C70" s="132"/>
      <c r="D70" s="134"/>
      <c r="E70" s="134" t="s">
        <v>13</v>
      </c>
      <c r="F70" s="123">
        <v>637</v>
      </c>
      <c r="G70" s="123">
        <v>637</v>
      </c>
      <c r="H70" s="137"/>
      <c r="I70" s="124">
        <f t="shared" si="5"/>
        <v>0</v>
      </c>
      <c r="J70" s="117"/>
      <c r="K70" s="117"/>
    </row>
    <row r="71" spans="2:11" ht="25.5" x14ac:dyDescent="0.25">
      <c r="B71" s="132"/>
      <c r="C71" s="132">
        <v>322</v>
      </c>
      <c r="D71" s="134"/>
      <c r="E71" s="134" t="s">
        <v>91</v>
      </c>
      <c r="F71" s="123">
        <v>637</v>
      </c>
      <c r="G71" s="123">
        <v>637</v>
      </c>
      <c r="H71" s="137"/>
      <c r="I71" s="124">
        <f t="shared" si="5"/>
        <v>0</v>
      </c>
      <c r="J71" s="117"/>
      <c r="K71" s="117"/>
    </row>
    <row r="72" spans="2:11" ht="105" x14ac:dyDescent="0.25">
      <c r="B72" s="144"/>
      <c r="C72" s="144"/>
      <c r="D72" s="164">
        <v>3222</v>
      </c>
      <c r="E72" s="164" t="s">
        <v>93</v>
      </c>
      <c r="F72" s="123">
        <v>637</v>
      </c>
      <c r="G72" s="123">
        <v>637</v>
      </c>
      <c r="H72" s="137"/>
      <c r="I72" s="124">
        <f t="shared" si="5"/>
        <v>0</v>
      </c>
      <c r="J72" s="117"/>
      <c r="K72" s="117"/>
    </row>
    <row r="73" spans="2:11" x14ac:dyDescent="0.25">
      <c r="B73" s="132">
        <v>36</v>
      </c>
      <c r="C73" s="132"/>
      <c r="D73" s="136"/>
      <c r="E73" s="136" t="s">
        <v>212</v>
      </c>
      <c r="F73" s="137">
        <f t="shared" ref="F73:H74" si="18">F74</f>
        <v>0</v>
      </c>
      <c r="G73" s="137">
        <f t="shared" si="18"/>
        <v>0</v>
      </c>
      <c r="H73" s="137">
        <f t="shared" si="18"/>
        <v>240</v>
      </c>
      <c r="I73" s="123" t="e">
        <f t="shared" ref="I73:I77" si="19">H73/G73*100</f>
        <v>#DIV/0!</v>
      </c>
    </row>
    <row r="74" spans="2:11" ht="60" x14ac:dyDescent="0.25">
      <c r="B74" s="132"/>
      <c r="C74" s="132">
        <v>369</v>
      </c>
      <c r="D74" s="136"/>
      <c r="E74" s="136" t="s">
        <v>213</v>
      </c>
      <c r="F74" s="137"/>
      <c r="G74" s="137">
        <f t="shared" si="18"/>
        <v>0</v>
      </c>
      <c r="H74" s="137">
        <f t="shared" si="18"/>
        <v>240</v>
      </c>
      <c r="I74" s="123" t="e">
        <f t="shared" si="19"/>
        <v>#DIV/0!</v>
      </c>
    </row>
    <row r="75" spans="2:11" ht="75" x14ac:dyDescent="0.25">
      <c r="B75" s="132"/>
      <c r="C75" s="132"/>
      <c r="D75" s="136">
        <v>3691</v>
      </c>
      <c r="E75" s="136" t="s">
        <v>192</v>
      </c>
      <c r="F75" s="137"/>
      <c r="G75" s="137"/>
      <c r="H75" s="137">
        <v>240</v>
      </c>
      <c r="I75" s="123" t="e">
        <f t="shared" si="19"/>
        <v>#DIV/0!</v>
      </c>
    </row>
    <row r="76" spans="2:11" ht="89.25" x14ac:dyDescent="0.25">
      <c r="B76" s="204" t="s">
        <v>161</v>
      </c>
      <c r="C76" s="205"/>
      <c r="D76" s="206"/>
      <c r="E76" s="127" t="s">
        <v>162</v>
      </c>
      <c r="F76" s="166">
        <f>F77+F86</f>
        <v>1018</v>
      </c>
      <c r="G76" s="166">
        <f t="shared" ref="G76:H76" si="20">G77+G86</f>
        <v>19418</v>
      </c>
      <c r="H76" s="166">
        <f t="shared" si="20"/>
        <v>25620.15</v>
      </c>
      <c r="I76" s="124">
        <f>H76/G76*100</f>
        <v>131.94021011432693</v>
      </c>
    </row>
    <row r="77" spans="2:11" ht="30.75" customHeight="1" x14ac:dyDescent="0.25">
      <c r="B77" s="204" t="s">
        <v>174</v>
      </c>
      <c r="C77" s="205"/>
      <c r="D77" s="206"/>
      <c r="E77" s="129" t="s">
        <v>165</v>
      </c>
      <c r="F77" s="128">
        <f t="shared" ref="F77:G77" si="21">F78+F82</f>
        <v>89</v>
      </c>
      <c r="G77" s="128">
        <f t="shared" si="21"/>
        <v>18489</v>
      </c>
      <c r="H77" s="128">
        <f>H78+H82</f>
        <v>18400</v>
      </c>
      <c r="I77" s="123">
        <f t="shared" si="19"/>
        <v>99.518632700524634</v>
      </c>
    </row>
    <row r="78" spans="2:11" ht="25.5" x14ac:dyDescent="0.25">
      <c r="B78" s="130">
        <v>3</v>
      </c>
      <c r="C78" s="131"/>
      <c r="D78" s="127"/>
      <c r="E78" s="129" t="s">
        <v>160</v>
      </c>
      <c r="F78" s="139">
        <f>F79</f>
        <v>89</v>
      </c>
      <c r="G78" s="124">
        <f>G79</f>
        <v>89</v>
      </c>
      <c r="H78" s="139">
        <f>H79</f>
        <v>0</v>
      </c>
      <c r="I78" s="124"/>
    </row>
    <row r="79" spans="2:11" x14ac:dyDescent="0.25">
      <c r="B79" s="132">
        <v>32</v>
      </c>
      <c r="C79" s="132"/>
      <c r="D79" s="134"/>
      <c r="E79" s="134" t="s">
        <v>13</v>
      </c>
      <c r="F79" s="123">
        <f>F80</f>
        <v>89</v>
      </c>
      <c r="G79" s="123">
        <f t="shared" ref="G79" si="22">G80</f>
        <v>89</v>
      </c>
      <c r="H79" s="123">
        <f t="shared" ref="H79" si="23">H80</f>
        <v>0</v>
      </c>
      <c r="I79" s="123">
        <f t="shared" ref="I79:I80" si="24">H79/G79*1000</f>
        <v>0</v>
      </c>
    </row>
    <row r="80" spans="2:11" ht="25.5" x14ac:dyDescent="0.25">
      <c r="B80" s="132"/>
      <c r="C80" s="134">
        <v>329</v>
      </c>
      <c r="D80" s="134"/>
      <c r="E80" s="134" t="s">
        <v>108</v>
      </c>
      <c r="F80" s="135">
        <f>F81</f>
        <v>89</v>
      </c>
      <c r="G80" s="135">
        <f>G81</f>
        <v>89</v>
      </c>
      <c r="H80" s="135">
        <v>0</v>
      </c>
      <c r="I80" s="123">
        <f t="shared" si="24"/>
        <v>0</v>
      </c>
    </row>
    <row r="81" spans="2:10" ht="60" x14ac:dyDescent="0.25">
      <c r="B81" s="132"/>
      <c r="C81" s="134"/>
      <c r="D81" s="136">
        <v>3299</v>
      </c>
      <c r="E81" s="136" t="s">
        <v>108</v>
      </c>
      <c r="F81" s="137">
        <v>89</v>
      </c>
      <c r="G81" s="137">
        <v>89</v>
      </c>
      <c r="H81" s="137">
        <v>0</v>
      </c>
      <c r="I81" s="123">
        <f>H81/G81*1000</f>
        <v>0</v>
      </c>
    </row>
    <row r="82" spans="2:10" ht="51" x14ac:dyDescent="0.25">
      <c r="B82" s="140">
        <v>4</v>
      </c>
      <c r="C82" s="141"/>
      <c r="D82" s="165"/>
      <c r="E82" s="142" t="s">
        <v>6</v>
      </c>
      <c r="F82" s="139">
        <f t="shared" ref="F82:H84" si="25">F83</f>
        <v>0</v>
      </c>
      <c r="G82" s="133">
        <f t="shared" si="25"/>
        <v>18400</v>
      </c>
      <c r="H82" s="133">
        <f t="shared" si="25"/>
        <v>18400</v>
      </c>
      <c r="I82" s="139">
        <f>H82/G82*100</f>
        <v>100</v>
      </c>
    </row>
    <row r="83" spans="2:10" ht="38.25" x14ac:dyDescent="0.25">
      <c r="B83" s="136">
        <v>42</v>
      </c>
      <c r="C83" s="136"/>
      <c r="D83" s="136"/>
      <c r="E83" s="134" t="s">
        <v>123</v>
      </c>
      <c r="F83" s="135">
        <f t="shared" si="25"/>
        <v>0</v>
      </c>
      <c r="G83" s="135">
        <f t="shared" si="25"/>
        <v>18400</v>
      </c>
      <c r="H83" s="135">
        <f t="shared" si="25"/>
        <v>18400</v>
      </c>
      <c r="I83" s="137">
        <f t="shared" ref="I83:I85" si="26">H83/G83*100</f>
        <v>100</v>
      </c>
    </row>
    <row r="84" spans="2:10" x14ac:dyDescent="0.25">
      <c r="B84" s="136"/>
      <c r="C84" s="136">
        <v>421</v>
      </c>
      <c r="D84" s="136"/>
      <c r="E84" s="134" t="s">
        <v>209</v>
      </c>
      <c r="F84" s="135">
        <f t="shared" si="25"/>
        <v>0</v>
      </c>
      <c r="G84" s="135">
        <f t="shared" si="25"/>
        <v>18400</v>
      </c>
      <c r="H84" s="135">
        <f t="shared" si="25"/>
        <v>18400</v>
      </c>
      <c r="I84" s="137">
        <f t="shared" si="26"/>
        <v>100</v>
      </c>
    </row>
    <row r="85" spans="2:10" x14ac:dyDescent="0.25">
      <c r="B85" s="138"/>
      <c r="C85" s="138"/>
      <c r="D85" s="136">
        <v>4212</v>
      </c>
      <c r="E85" s="134" t="s">
        <v>210</v>
      </c>
      <c r="F85" s="135"/>
      <c r="G85" s="135">
        <v>18400</v>
      </c>
      <c r="H85" s="135">
        <v>18400</v>
      </c>
      <c r="I85" s="137">
        <f t="shared" si="26"/>
        <v>100</v>
      </c>
    </row>
    <row r="86" spans="2:10" ht="30" customHeight="1" x14ac:dyDescent="0.25">
      <c r="B86" s="204" t="s">
        <v>163</v>
      </c>
      <c r="C86" s="205"/>
      <c r="D86" s="206"/>
      <c r="E86" s="129" t="s">
        <v>164</v>
      </c>
      <c r="F86" s="159">
        <f t="shared" ref="F86:G86" si="27">F87+F96</f>
        <v>929</v>
      </c>
      <c r="G86" s="159">
        <f t="shared" si="27"/>
        <v>929</v>
      </c>
      <c r="H86" s="159">
        <f>H87+H96</f>
        <v>7220.15</v>
      </c>
      <c r="I86" s="159">
        <f>H86/G86*100</f>
        <v>777.19590958019364</v>
      </c>
      <c r="J86" s="107"/>
    </row>
    <row r="87" spans="2:10" ht="25.5" x14ac:dyDescent="0.25">
      <c r="B87" s="130">
        <v>3</v>
      </c>
      <c r="C87" s="131"/>
      <c r="D87" s="127"/>
      <c r="E87" s="129" t="s">
        <v>160</v>
      </c>
      <c r="F87" s="139">
        <f>F88</f>
        <v>929</v>
      </c>
      <c r="G87" s="124">
        <f>G88</f>
        <v>929</v>
      </c>
      <c r="H87" s="139">
        <f>H88+H93</f>
        <v>3928.17</v>
      </c>
      <c r="I87" s="124">
        <f>H87/G87</f>
        <v>4.2283853606027986</v>
      </c>
      <c r="J87" s="107"/>
    </row>
    <row r="88" spans="2:10" x14ac:dyDescent="0.25">
      <c r="B88" s="132">
        <v>32</v>
      </c>
      <c r="C88" s="132"/>
      <c r="D88" s="134"/>
      <c r="E88" s="134" t="s">
        <v>13</v>
      </c>
      <c r="F88" s="123">
        <f>F89</f>
        <v>929</v>
      </c>
      <c r="G88" s="123">
        <f>G89</f>
        <v>929</v>
      </c>
      <c r="H88" s="123">
        <f>H89+H91</f>
        <v>1281.17</v>
      </c>
      <c r="I88" s="123">
        <f t="shared" ref="I88:I95" si="28">H88/G88</f>
        <v>1.3790850376749193</v>
      </c>
      <c r="J88" s="107"/>
    </row>
    <row r="89" spans="2:10" ht="25.5" x14ac:dyDescent="0.25">
      <c r="B89" s="132"/>
      <c r="C89" s="132">
        <v>322</v>
      </c>
      <c r="D89" s="134"/>
      <c r="E89" s="134" t="s">
        <v>91</v>
      </c>
      <c r="F89" s="135">
        <f>F90</f>
        <v>929</v>
      </c>
      <c r="G89" s="135">
        <f>F89</f>
        <v>929</v>
      </c>
      <c r="H89" s="137">
        <f>H90</f>
        <v>973.97</v>
      </c>
      <c r="I89" s="123">
        <f t="shared" si="28"/>
        <v>1.0484068891280947</v>
      </c>
      <c r="J89" s="107"/>
    </row>
    <row r="90" spans="2:10" ht="105" x14ac:dyDescent="0.25">
      <c r="B90" s="144"/>
      <c r="C90" s="144"/>
      <c r="D90" s="164">
        <v>3222</v>
      </c>
      <c r="E90" s="164" t="s">
        <v>93</v>
      </c>
      <c r="F90" s="145">
        <v>929</v>
      </c>
      <c r="G90" s="145">
        <v>929</v>
      </c>
      <c r="H90" s="143">
        <v>973.97</v>
      </c>
      <c r="I90" s="146">
        <f t="shared" si="28"/>
        <v>1.0484068891280947</v>
      </c>
    </row>
    <row r="91" spans="2:10" x14ac:dyDescent="0.25">
      <c r="B91" s="136"/>
      <c r="C91" s="132">
        <v>323</v>
      </c>
      <c r="D91" s="134"/>
      <c r="E91" s="134" t="s">
        <v>98</v>
      </c>
      <c r="F91" s="145">
        <f>F92</f>
        <v>0</v>
      </c>
      <c r="G91" s="145">
        <f>G92</f>
        <v>0</v>
      </c>
      <c r="H91" s="145">
        <f>H92</f>
        <v>307.2</v>
      </c>
      <c r="I91" s="146" t="e">
        <f t="shared" si="28"/>
        <v>#DIV/0!</v>
      </c>
      <c r="J91" s="118"/>
    </row>
    <row r="92" spans="2:10" x14ac:dyDescent="0.25">
      <c r="B92" s="136"/>
      <c r="C92" s="136"/>
      <c r="D92" s="136">
        <v>3239</v>
      </c>
      <c r="E92" s="136" t="s">
        <v>107</v>
      </c>
      <c r="F92" s="137">
        <v>0</v>
      </c>
      <c r="G92" s="137"/>
      <c r="H92" s="137">
        <v>307.2</v>
      </c>
      <c r="I92" s="123" t="e">
        <f t="shared" si="28"/>
        <v>#DIV/0!</v>
      </c>
      <c r="J92" s="118"/>
    </row>
    <row r="93" spans="2:10" ht="63.75" x14ac:dyDescent="0.25">
      <c r="B93" s="132">
        <v>37</v>
      </c>
      <c r="C93" s="132"/>
      <c r="D93" s="136"/>
      <c r="E93" s="134" t="s">
        <v>115</v>
      </c>
      <c r="F93" s="137"/>
      <c r="G93" s="137"/>
      <c r="H93" s="137">
        <f>H94</f>
        <v>2647</v>
      </c>
      <c r="I93" s="123" t="e">
        <f t="shared" si="28"/>
        <v>#DIV/0!</v>
      </c>
      <c r="J93" s="118"/>
    </row>
    <row r="94" spans="2:10" ht="51" x14ac:dyDescent="0.25">
      <c r="B94" s="132"/>
      <c r="C94" s="132">
        <v>372</v>
      </c>
      <c r="D94" s="134"/>
      <c r="E94" s="134" t="s">
        <v>116</v>
      </c>
      <c r="F94" s="137"/>
      <c r="G94" s="137"/>
      <c r="H94" s="137">
        <f>H95</f>
        <v>2647</v>
      </c>
      <c r="I94" s="123" t="e">
        <f t="shared" si="28"/>
        <v>#DIV/0!</v>
      </c>
      <c r="J94" s="118"/>
    </row>
    <row r="95" spans="2:10" ht="45" x14ac:dyDescent="0.25">
      <c r="B95" s="132"/>
      <c r="C95" s="132"/>
      <c r="D95" s="136">
        <v>3722</v>
      </c>
      <c r="E95" s="136" t="s">
        <v>118</v>
      </c>
      <c r="F95" s="137"/>
      <c r="G95" s="137"/>
      <c r="H95" s="137">
        <v>2647</v>
      </c>
      <c r="I95" s="123" t="e">
        <f t="shared" si="28"/>
        <v>#DIV/0!</v>
      </c>
      <c r="J95" s="118"/>
    </row>
    <row r="96" spans="2:10" ht="51" x14ac:dyDescent="0.25">
      <c r="B96" s="147">
        <v>4</v>
      </c>
      <c r="C96" s="147"/>
      <c r="D96" s="147"/>
      <c r="E96" s="142" t="s">
        <v>6</v>
      </c>
      <c r="F96" s="124">
        <v>0</v>
      </c>
      <c r="G96" s="139"/>
      <c r="H96" s="139">
        <f>H97</f>
        <v>3291.98</v>
      </c>
      <c r="I96" s="139" t="e">
        <f>H96/G96</f>
        <v>#DIV/0!</v>
      </c>
    </row>
    <row r="97" spans="2:9" ht="38.25" x14ac:dyDescent="0.25">
      <c r="B97" s="148">
        <v>42</v>
      </c>
      <c r="C97" s="148"/>
      <c r="D97" s="148"/>
      <c r="E97" s="134" t="s">
        <v>123</v>
      </c>
      <c r="F97" s="135">
        <f>F98+F102</f>
        <v>0</v>
      </c>
      <c r="G97" s="137"/>
      <c r="H97" s="137">
        <f>H98</f>
        <v>3291.98</v>
      </c>
      <c r="I97" s="137" t="e">
        <f t="shared" ref="I97:I101" si="29">H97/G97</f>
        <v>#DIV/0!</v>
      </c>
    </row>
    <row r="98" spans="2:9" ht="25.5" x14ac:dyDescent="0.25">
      <c r="B98" s="148"/>
      <c r="C98" s="148">
        <v>422</v>
      </c>
      <c r="D98" s="148"/>
      <c r="E98" s="134" t="s">
        <v>124</v>
      </c>
      <c r="F98" s="135">
        <f>F99+F101+F100</f>
        <v>0</v>
      </c>
      <c r="G98" s="137"/>
      <c r="H98" s="137">
        <f>H99+H101</f>
        <v>3291.98</v>
      </c>
      <c r="I98" s="137" t="e">
        <f t="shared" si="29"/>
        <v>#DIV/0!</v>
      </c>
    </row>
    <row r="99" spans="2:9" ht="25.5" x14ac:dyDescent="0.25">
      <c r="B99" s="163"/>
      <c r="C99" s="163"/>
      <c r="D99" s="148">
        <v>4221</v>
      </c>
      <c r="E99" s="148" t="s">
        <v>120</v>
      </c>
      <c r="F99" s="137">
        <v>0</v>
      </c>
      <c r="G99" s="137"/>
      <c r="H99" s="137">
        <v>700</v>
      </c>
      <c r="I99" s="137" t="e">
        <f t="shared" si="29"/>
        <v>#DIV/0!</v>
      </c>
    </row>
    <row r="100" spans="2:9" ht="25.5" x14ac:dyDescent="0.25">
      <c r="B100" s="163"/>
      <c r="C100" s="163"/>
      <c r="D100" s="148">
        <v>4222</v>
      </c>
      <c r="E100" s="148" t="s">
        <v>191</v>
      </c>
      <c r="F100" s="137">
        <v>0</v>
      </c>
      <c r="G100" s="137"/>
      <c r="H100" s="137">
        <v>0</v>
      </c>
      <c r="I100" s="137" t="e">
        <f t="shared" si="29"/>
        <v>#DIV/0!</v>
      </c>
    </row>
    <row r="101" spans="2:9" ht="38.25" x14ac:dyDescent="0.25">
      <c r="B101" s="163"/>
      <c r="C101" s="163"/>
      <c r="D101" s="134">
        <v>4227</v>
      </c>
      <c r="E101" s="134" t="s">
        <v>121</v>
      </c>
      <c r="F101" s="135">
        <v>0</v>
      </c>
      <c r="G101" s="137"/>
      <c r="H101" s="137">
        <v>2591.98</v>
      </c>
      <c r="I101" s="137" t="e">
        <f t="shared" si="29"/>
        <v>#DIV/0!</v>
      </c>
    </row>
    <row r="102" spans="2:9" ht="63.75" x14ac:dyDescent="0.25">
      <c r="B102" s="210" t="s">
        <v>167</v>
      </c>
      <c r="C102" s="211"/>
      <c r="D102" s="212"/>
      <c r="E102" s="149" t="s">
        <v>168</v>
      </c>
      <c r="F102" s="150">
        <f>F103+F117</f>
        <v>0</v>
      </c>
      <c r="G102" s="150">
        <f>G103+G115+G121</f>
        <v>470242.11</v>
      </c>
      <c r="H102" s="150">
        <f>H103+H115+H121</f>
        <v>470242.11</v>
      </c>
      <c r="I102" s="151">
        <f>H102/G102*100</f>
        <v>100</v>
      </c>
    </row>
    <row r="103" spans="2:9" ht="51" x14ac:dyDescent="0.25">
      <c r="B103" s="204" t="s">
        <v>169</v>
      </c>
      <c r="C103" s="205"/>
      <c r="D103" s="206"/>
      <c r="E103" s="127" t="s">
        <v>170</v>
      </c>
      <c r="F103" s="128">
        <f>F105</f>
        <v>0</v>
      </c>
      <c r="G103" s="128">
        <f>G105</f>
        <v>267448.14</v>
      </c>
      <c r="H103" s="128">
        <f t="shared" ref="H103" si="30">H105</f>
        <v>267448.14</v>
      </c>
      <c r="I103" s="156">
        <f t="shared" ref="I103:I114" si="31">H103/G103*100</f>
        <v>100</v>
      </c>
    </row>
    <row r="104" spans="2:9" ht="38.25" x14ac:dyDescent="0.25">
      <c r="B104" s="204" t="s">
        <v>171</v>
      </c>
      <c r="C104" s="205"/>
      <c r="D104" s="206"/>
      <c r="E104" s="127" t="s">
        <v>179</v>
      </c>
      <c r="F104" s="128">
        <f>F105</f>
        <v>0</v>
      </c>
      <c r="G104" s="128">
        <f t="shared" ref="G104:G105" si="32">G105</f>
        <v>267448.14</v>
      </c>
      <c r="H104" s="128">
        <f>H105</f>
        <v>267448.14</v>
      </c>
      <c r="I104" s="156">
        <f t="shared" si="31"/>
        <v>100</v>
      </c>
    </row>
    <row r="105" spans="2:9" ht="25.5" x14ac:dyDescent="0.25">
      <c r="B105" s="130">
        <v>3</v>
      </c>
      <c r="C105" s="131"/>
      <c r="D105" s="127"/>
      <c r="E105" s="129" t="s">
        <v>160</v>
      </c>
      <c r="F105" s="139">
        <f t="shared" ref="F105" si="33">F106</f>
        <v>0</v>
      </c>
      <c r="G105" s="139">
        <f t="shared" si="32"/>
        <v>267448.14</v>
      </c>
      <c r="H105" s="139">
        <f>H106</f>
        <v>267448.14</v>
      </c>
      <c r="I105" s="156">
        <f t="shared" si="31"/>
        <v>100</v>
      </c>
    </row>
    <row r="106" spans="2:9" ht="25.5" x14ac:dyDescent="0.25">
      <c r="B106" s="132">
        <v>31</v>
      </c>
      <c r="C106" s="132"/>
      <c r="D106" s="134"/>
      <c r="E106" s="134" t="s">
        <v>5</v>
      </c>
      <c r="F106" s="137">
        <f t="shared" ref="F106:G106" si="34">F107+F110+F112</f>
        <v>0</v>
      </c>
      <c r="G106" s="137">
        <f t="shared" si="34"/>
        <v>267448.14</v>
      </c>
      <c r="H106" s="137">
        <f>H107+H110+H112</f>
        <v>267448.14</v>
      </c>
      <c r="I106" s="161">
        <f t="shared" si="31"/>
        <v>100</v>
      </c>
    </row>
    <row r="107" spans="2:9" x14ac:dyDescent="0.25">
      <c r="B107" s="132"/>
      <c r="C107" s="132">
        <v>311</v>
      </c>
      <c r="D107" s="134"/>
      <c r="E107" s="134" t="s">
        <v>83</v>
      </c>
      <c r="F107" s="137">
        <f t="shared" ref="F107:G107" si="35">F108+F109</f>
        <v>0</v>
      </c>
      <c r="G107" s="137">
        <f t="shared" si="35"/>
        <v>218909.65</v>
      </c>
      <c r="H107" s="137">
        <f>H108+H109</f>
        <v>218909.65</v>
      </c>
      <c r="I107" s="161">
        <f t="shared" si="31"/>
        <v>100</v>
      </c>
    </row>
    <row r="108" spans="2:9" ht="25.5" x14ac:dyDescent="0.25">
      <c r="B108" s="132"/>
      <c r="C108" s="132"/>
      <c r="D108" s="134">
        <v>3111</v>
      </c>
      <c r="E108" s="134" t="s">
        <v>37</v>
      </c>
      <c r="F108" s="137"/>
      <c r="G108" s="137">
        <v>197972.47</v>
      </c>
      <c r="H108" s="137">
        <v>197972.47</v>
      </c>
      <c r="I108" s="161">
        <f t="shared" si="31"/>
        <v>100</v>
      </c>
    </row>
    <row r="109" spans="2:9" ht="25.5" x14ac:dyDescent="0.25">
      <c r="B109" s="132"/>
      <c r="C109" s="132"/>
      <c r="D109" s="134">
        <v>3113</v>
      </c>
      <c r="E109" s="134" t="s">
        <v>84</v>
      </c>
      <c r="F109" s="137"/>
      <c r="G109" s="137">
        <v>20937.18</v>
      </c>
      <c r="H109" s="137">
        <v>20937.18</v>
      </c>
      <c r="I109" s="161">
        <f t="shared" si="31"/>
        <v>100</v>
      </c>
    </row>
    <row r="110" spans="2:9" x14ac:dyDescent="0.25">
      <c r="B110" s="132"/>
      <c r="C110" s="132">
        <v>313</v>
      </c>
      <c r="D110" s="134"/>
      <c r="E110" s="134" t="s">
        <v>87</v>
      </c>
      <c r="F110" s="137">
        <f t="shared" ref="F110:G110" si="36">F111</f>
        <v>0</v>
      </c>
      <c r="G110" s="137">
        <f t="shared" si="36"/>
        <v>36647.71</v>
      </c>
      <c r="H110" s="137">
        <f>H111</f>
        <v>36647.71</v>
      </c>
      <c r="I110" s="161">
        <f t="shared" si="31"/>
        <v>100</v>
      </c>
    </row>
    <row r="111" spans="2:9" ht="38.25" x14ac:dyDescent="0.25">
      <c r="B111" s="132"/>
      <c r="C111" s="132"/>
      <c r="D111" s="134">
        <v>3132</v>
      </c>
      <c r="E111" s="134" t="s">
        <v>88</v>
      </c>
      <c r="F111" s="137"/>
      <c r="G111" s="137">
        <v>36647.71</v>
      </c>
      <c r="H111" s="137">
        <v>36647.71</v>
      </c>
      <c r="I111" s="161">
        <f t="shared" si="31"/>
        <v>100</v>
      </c>
    </row>
    <row r="112" spans="2:9" x14ac:dyDescent="0.25">
      <c r="B112" s="132">
        <v>32</v>
      </c>
      <c r="C112" s="132"/>
      <c r="D112" s="134"/>
      <c r="E112" s="134" t="s">
        <v>13</v>
      </c>
      <c r="F112" s="137">
        <f t="shared" ref="F112:G112" si="37">F113</f>
        <v>0</v>
      </c>
      <c r="G112" s="137">
        <f t="shared" si="37"/>
        <v>11890.78</v>
      </c>
      <c r="H112" s="137">
        <f>H113</f>
        <v>11890.78</v>
      </c>
      <c r="I112" s="161">
        <f t="shared" si="31"/>
        <v>100</v>
      </c>
    </row>
    <row r="113" spans="2:9" ht="25.5" x14ac:dyDescent="0.25">
      <c r="B113" s="132"/>
      <c r="C113" s="132">
        <v>321</v>
      </c>
      <c r="D113" s="134"/>
      <c r="E113" s="134" t="s">
        <v>38</v>
      </c>
      <c r="F113" s="137">
        <f t="shared" ref="F113:G113" si="38">F114</f>
        <v>0</v>
      </c>
      <c r="G113" s="137">
        <f t="shared" si="38"/>
        <v>11890.78</v>
      </c>
      <c r="H113" s="137">
        <f>H114</f>
        <v>11890.78</v>
      </c>
      <c r="I113" s="161">
        <f t="shared" si="31"/>
        <v>100</v>
      </c>
    </row>
    <row r="114" spans="2:9" ht="30" x14ac:dyDescent="0.25">
      <c r="B114" s="132"/>
      <c r="C114" s="132"/>
      <c r="D114" s="136">
        <v>3212</v>
      </c>
      <c r="E114" s="136" t="s">
        <v>89</v>
      </c>
      <c r="F114" s="137"/>
      <c r="G114" s="137">
        <v>11890.78</v>
      </c>
      <c r="H114" s="137">
        <v>11890.78</v>
      </c>
      <c r="I114" s="161">
        <f t="shared" si="31"/>
        <v>100</v>
      </c>
    </row>
    <row r="115" spans="2:9" ht="45" customHeight="1" x14ac:dyDescent="0.25">
      <c r="B115" s="204" t="s">
        <v>214</v>
      </c>
      <c r="C115" s="205"/>
      <c r="D115" s="206"/>
      <c r="E115" s="131" t="s">
        <v>215</v>
      </c>
      <c r="F115" s="139">
        <f t="shared" ref="F115:H119" si="39">F116</f>
        <v>0</v>
      </c>
      <c r="G115" s="139">
        <f t="shared" si="39"/>
        <v>161600</v>
      </c>
      <c r="H115" s="139">
        <f t="shared" si="39"/>
        <v>161600</v>
      </c>
      <c r="I115" s="139">
        <f>H115/G115*100</f>
        <v>100</v>
      </c>
    </row>
    <row r="116" spans="2:9" ht="25.5" x14ac:dyDescent="0.25">
      <c r="B116" s="204" t="s">
        <v>155</v>
      </c>
      <c r="C116" s="205"/>
      <c r="D116" s="206"/>
      <c r="E116" s="152" t="s">
        <v>156</v>
      </c>
      <c r="F116" s="139">
        <f t="shared" si="39"/>
        <v>0</v>
      </c>
      <c r="G116" s="139">
        <f t="shared" si="39"/>
        <v>161600</v>
      </c>
      <c r="H116" s="139">
        <f t="shared" si="39"/>
        <v>161600</v>
      </c>
      <c r="I116" s="139">
        <f t="shared" ref="I116:I120" si="40">H116/G116*100</f>
        <v>100</v>
      </c>
    </row>
    <row r="117" spans="2:9" ht="51" x14ac:dyDescent="0.25">
      <c r="B117" s="130">
        <v>4</v>
      </c>
      <c r="C117" s="131"/>
      <c r="D117" s="127"/>
      <c r="E117" s="152" t="s">
        <v>175</v>
      </c>
      <c r="F117" s="139">
        <f t="shared" si="39"/>
        <v>0</v>
      </c>
      <c r="G117" s="139">
        <f t="shared" si="39"/>
        <v>161600</v>
      </c>
      <c r="H117" s="139">
        <f t="shared" si="39"/>
        <v>161600</v>
      </c>
      <c r="I117" s="139">
        <f t="shared" si="40"/>
        <v>100</v>
      </c>
    </row>
    <row r="118" spans="2:9" ht="38.25" x14ac:dyDescent="0.25">
      <c r="B118" s="136">
        <v>42</v>
      </c>
      <c r="C118" s="136"/>
      <c r="D118" s="136"/>
      <c r="E118" s="153" t="s">
        <v>123</v>
      </c>
      <c r="F118" s="135">
        <f t="shared" si="39"/>
        <v>0</v>
      </c>
      <c r="G118" s="135">
        <f t="shared" si="39"/>
        <v>161600</v>
      </c>
      <c r="H118" s="137">
        <f t="shared" si="39"/>
        <v>161600</v>
      </c>
      <c r="I118" s="137">
        <f t="shared" si="40"/>
        <v>100</v>
      </c>
    </row>
    <row r="119" spans="2:9" x14ac:dyDescent="0.25">
      <c r="B119" s="136"/>
      <c r="C119" s="136">
        <v>421</v>
      </c>
      <c r="D119" s="136"/>
      <c r="E119" s="153" t="s">
        <v>209</v>
      </c>
      <c r="F119" s="135">
        <f t="shared" si="39"/>
        <v>0</v>
      </c>
      <c r="G119" s="135">
        <f t="shared" si="39"/>
        <v>161600</v>
      </c>
      <c r="H119" s="137">
        <f t="shared" si="39"/>
        <v>161600</v>
      </c>
      <c r="I119" s="137">
        <f t="shared" si="40"/>
        <v>100</v>
      </c>
    </row>
    <row r="120" spans="2:9" x14ac:dyDescent="0.25">
      <c r="B120" s="138"/>
      <c r="C120" s="138"/>
      <c r="D120" s="136">
        <v>4212</v>
      </c>
      <c r="E120" s="153" t="s">
        <v>210</v>
      </c>
      <c r="F120" s="135"/>
      <c r="G120" s="135">
        <v>161600</v>
      </c>
      <c r="H120" s="137">
        <v>161600</v>
      </c>
      <c r="I120" s="137">
        <f t="shared" si="40"/>
        <v>100</v>
      </c>
    </row>
    <row r="121" spans="2:9" ht="63.75" x14ac:dyDescent="0.25">
      <c r="B121" s="204" t="s">
        <v>216</v>
      </c>
      <c r="C121" s="205"/>
      <c r="D121" s="206"/>
      <c r="E121" s="127" t="s">
        <v>217</v>
      </c>
      <c r="F121" s="133">
        <f t="shared" ref="F121:G125" si="41">F122</f>
        <v>0</v>
      </c>
      <c r="G121" s="139">
        <f>G122+G127</f>
        <v>41193.97</v>
      </c>
      <c r="H121" s="139">
        <f t="shared" ref="H121" si="42">H122+H127</f>
        <v>41193.97</v>
      </c>
      <c r="I121" s="139">
        <f t="shared" ref="I121:I126" si="43">H121/G121*100</f>
        <v>100</v>
      </c>
    </row>
    <row r="122" spans="2:9" ht="25.5" x14ac:dyDescent="0.25">
      <c r="B122" s="204" t="s">
        <v>155</v>
      </c>
      <c r="C122" s="205"/>
      <c r="D122" s="206"/>
      <c r="E122" s="129" t="s">
        <v>156</v>
      </c>
      <c r="F122" s="133">
        <f t="shared" si="41"/>
        <v>0</v>
      </c>
      <c r="G122" s="139">
        <f t="shared" ref="G122:H124" si="44">G123</f>
        <v>9214.2800000000007</v>
      </c>
      <c r="H122" s="139">
        <f t="shared" si="44"/>
        <v>9214.2800000000007</v>
      </c>
      <c r="I122" s="139">
        <f t="shared" si="43"/>
        <v>100</v>
      </c>
    </row>
    <row r="123" spans="2:9" ht="51" x14ac:dyDescent="0.25">
      <c r="B123" s="130">
        <v>4</v>
      </c>
      <c r="C123" s="131"/>
      <c r="D123" s="127"/>
      <c r="E123" s="129" t="s">
        <v>175</v>
      </c>
      <c r="F123" s="133">
        <f t="shared" si="41"/>
        <v>0</v>
      </c>
      <c r="G123" s="139">
        <f t="shared" si="44"/>
        <v>9214.2800000000007</v>
      </c>
      <c r="H123" s="139">
        <f t="shared" si="44"/>
        <v>9214.2800000000007</v>
      </c>
      <c r="I123" s="139">
        <f t="shared" si="43"/>
        <v>100</v>
      </c>
    </row>
    <row r="124" spans="2:9" ht="38.25" x14ac:dyDescent="0.25">
      <c r="B124" s="136">
        <v>42</v>
      </c>
      <c r="C124" s="136"/>
      <c r="D124" s="136"/>
      <c r="E124" s="134" t="s">
        <v>123</v>
      </c>
      <c r="F124" s="135">
        <f t="shared" si="41"/>
        <v>0</v>
      </c>
      <c r="G124" s="135">
        <f t="shared" si="44"/>
        <v>9214.2800000000007</v>
      </c>
      <c r="H124" s="137">
        <f t="shared" si="44"/>
        <v>9214.2800000000007</v>
      </c>
      <c r="I124" s="137">
        <f t="shared" si="43"/>
        <v>100</v>
      </c>
    </row>
    <row r="125" spans="2:9" ht="25.5" x14ac:dyDescent="0.25">
      <c r="B125" s="162"/>
      <c r="C125" s="162">
        <v>423</v>
      </c>
      <c r="D125" s="134"/>
      <c r="E125" s="134" t="s">
        <v>125</v>
      </c>
      <c r="F125" s="135">
        <f t="shared" si="41"/>
        <v>0</v>
      </c>
      <c r="G125" s="135">
        <f t="shared" si="41"/>
        <v>9214.2800000000007</v>
      </c>
      <c r="H125" s="137">
        <f>H126</f>
        <v>9214.2800000000007</v>
      </c>
      <c r="I125" s="137">
        <f t="shared" si="43"/>
        <v>100</v>
      </c>
    </row>
    <row r="126" spans="2:9" ht="38.25" x14ac:dyDescent="0.25">
      <c r="B126" s="162"/>
      <c r="C126" s="162"/>
      <c r="D126" s="136">
        <v>4231</v>
      </c>
      <c r="E126" s="134" t="s">
        <v>122</v>
      </c>
      <c r="F126" s="137">
        <v>0</v>
      </c>
      <c r="G126" s="135">
        <v>9214.2800000000007</v>
      </c>
      <c r="H126" s="137">
        <v>9214.2800000000007</v>
      </c>
      <c r="I126" s="137">
        <f t="shared" si="43"/>
        <v>100</v>
      </c>
    </row>
    <row r="127" spans="2:9" ht="38.25" x14ac:dyDescent="0.25">
      <c r="B127" s="204" t="s">
        <v>218</v>
      </c>
      <c r="C127" s="205"/>
      <c r="D127" s="206"/>
      <c r="E127" s="129" t="s">
        <v>166</v>
      </c>
      <c r="F127" s="124">
        <f>F128</f>
        <v>0</v>
      </c>
      <c r="G127" s="124">
        <f t="shared" ref="G127" si="45">G128</f>
        <v>31979.69</v>
      </c>
      <c r="H127" s="124">
        <f t="shared" ref="H127" si="46">H128</f>
        <v>31979.69</v>
      </c>
      <c r="I127" s="139">
        <f t="shared" ref="I127:I131" si="47">H127/G127*100</f>
        <v>100</v>
      </c>
    </row>
    <row r="128" spans="2:9" ht="51" x14ac:dyDescent="0.25">
      <c r="B128" s="130">
        <v>4</v>
      </c>
      <c r="C128" s="131"/>
      <c r="D128" s="127"/>
      <c r="E128" s="129" t="s">
        <v>175</v>
      </c>
      <c r="F128" s="124">
        <f>F129+F130</f>
        <v>0</v>
      </c>
      <c r="G128" s="124">
        <f t="shared" ref="G128:H130" si="48">G129</f>
        <v>31979.69</v>
      </c>
      <c r="H128" s="124">
        <f t="shared" si="48"/>
        <v>31979.69</v>
      </c>
      <c r="I128" s="139">
        <f t="shared" si="47"/>
        <v>100</v>
      </c>
    </row>
    <row r="129" spans="2:9" ht="38.25" x14ac:dyDescent="0.25">
      <c r="B129" s="136">
        <v>42</v>
      </c>
      <c r="C129" s="136"/>
      <c r="D129" s="136"/>
      <c r="E129" s="134" t="s">
        <v>123</v>
      </c>
      <c r="F129" s="137"/>
      <c r="G129" s="137">
        <f t="shared" si="48"/>
        <v>31979.69</v>
      </c>
      <c r="H129" s="137">
        <f t="shared" si="48"/>
        <v>31979.69</v>
      </c>
      <c r="I129" s="137">
        <f t="shared" si="47"/>
        <v>100</v>
      </c>
    </row>
    <row r="130" spans="2:9" ht="25.5" x14ac:dyDescent="0.25">
      <c r="B130" s="162"/>
      <c r="C130" s="162">
        <v>423</v>
      </c>
      <c r="D130" s="134"/>
      <c r="E130" s="134" t="s">
        <v>125</v>
      </c>
      <c r="F130" s="137"/>
      <c r="G130" s="137">
        <f t="shared" si="48"/>
        <v>31979.69</v>
      </c>
      <c r="H130" s="137">
        <f t="shared" si="48"/>
        <v>31979.69</v>
      </c>
      <c r="I130" s="137">
        <f t="shared" si="47"/>
        <v>100</v>
      </c>
    </row>
    <row r="131" spans="2:9" ht="38.25" x14ac:dyDescent="0.25">
      <c r="B131" s="162"/>
      <c r="C131" s="162"/>
      <c r="D131" s="136">
        <v>4231</v>
      </c>
      <c r="E131" s="134" t="s">
        <v>122</v>
      </c>
      <c r="F131" s="137"/>
      <c r="G131" s="137">
        <v>31979.69</v>
      </c>
      <c r="H131" s="137">
        <v>31979.69</v>
      </c>
      <c r="I131" s="137">
        <f t="shared" si="47"/>
        <v>100</v>
      </c>
    </row>
    <row r="132" spans="2:9" ht="24.75" customHeight="1" x14ac:dyDescent="0.25">
      <c r="B132" s="207" t="s">
        <v>194</v>
      </c>
      <c r="C132" s="208"/>
      <c r="D132" s="209"/>
      <c r="E132" s="155" t="s">
        <v>195</v>
      </c>
      <c r="F132" s="160"/>
      <c r="G132" s="158">
        <f t="shared" ref="G132:H137" si="49">G133</f>
        <v>329.9</v>
      </c>
      <c r="H132" s="158">
        <f t="shared" si="49"/>
        <v>329.9</v>
      </c>
      <c r="I132" s="158">
        <f>H132/G132*100</f>
        <v>100</v>
      </c>
    </row>
    <row r="133" spans="2:9" ht="38.25" x14ac:dyDescent="0.25">
      <c r="B133" s="198" t="s">
        <v>196</v>
      </c>
      <c r="C133" s="199"/>
      <c r="D133" s="200"/>
      <c r="E133" s="129" t="s">
        <v>197</v>
      </c>
      <c r="F133" s="156"/>
      <c r="G133" s="139">
        <f t="shared" si="49"/>
        <v>329.9</v>
      </c>
      <c r="H133" s="139">
        <f t="shared" si="49"/>
        <v>329.9</v>
      </c>
      <c r="I133" s="159">
        <f t="shared" ref="I133:I138" si="50">H133/G133*100</f>
        <v>100</v>
      </c>
    </row>
    <row r="134" spans="2:9" ht="25.5" x14ac:dyDescent="0.25">
      <c r="B134" s="201" t="s">
        <v>155</v>
      </c>
      <c r="C134" s="202"/>
      <c r="D134" s="203"/>
      <c r="E134" s="129" t="s">
        <v>156</v>
      </c>
      <c r="F134" s="124"/>
      <c r="G134" s="139">
        <f t="shared" si="49"/>
        <v>329.9</v>
      </c>
      <c r="H134" s="139">
        <f t="shared" si="49"/>
        <v>329.9</v>
      </c>
      <c r="I134" s="159">
        <f t="shared" si="50"/>
        <v>100</v>
      </c>
    </row>
    <row r="135" spans="2:9" ht="51" x14ac:dyDescent="0.25">
      <c r="B135" s="130">
        <v>4</v>
      </c>
      <c r="C135" s="131"/>
      <c r="D135" s="127"/>
      <c r="E135" s="129" t="s">
        <v>175</v>
      </c>
      <c r="F135" s="124"/>
      <c r="G135" s="139">
        <f t="shared" si="49"/>
        <v>329.9</v>
      </c>
      <c r="H135" s="139">
        <f t="shared" si="49"/>
        <v>329.9</v>
      </c>
      <c r="I135" s="159">
        <f t="shared" si="50"/>
        <v>100</v>
      </c>
    </row>
    <row r="136" spans="2:9" ht="38.25" x14ac:dyDescent="0.25">
      <c r="B136" s="136">
        <v>42</v>
      </c>
      <c r="C136" s="136"/>
      <c r="D136" s="136"/>
      <c r="E136" s="134" t="s">
        <v>123</v>
      </c>
      <c r="F136" s="137"/>
      <c r="G136" s="137">
        <f t="shared" si="49"/>
        <v>329.9</v>
      </c>
      <c r="H136" s="137">
        <f t="shared" si="49"/>
        <v>329.9</v>
      </c>
      <c r="I136" s="157">
        <f t="shared" si="50"/>
        <v>100</v>
      </c>
    </row>
    <row r="137" spans="2:9" ht="25.5" x14ac:dyDescent="0.25">
      <c r="B137" s="138"/>
      <c r="C137" s="136">
        <v>422</v>
      </c>
      <c r="D137" s="136"/>
      <c r="E137" s="134" t="s">
        <v>124</v>
      </c>
      <c r="F137" s="137"/>
      <c r="G137" s="137">
        <f t="shared" si="49"/>
        <v>329.9</v>
      </c>
      <c r="H137" s="137">
        <f t="shared" si="49"/>
        <v>329.9</v>
      </c>
      <c r="I137" s="157">
        <f t="shared" si="50"/>
        <v>100</v>
      </c>
    </row>
    <row r="138" spans="2:9" ht="38.25" x14ac:dyDescent="0.25">
      <c r="B138" s="154"/>
      <c r="C138" s="154"/>
      <c r="D138" s="134">
        <v>4227</v>
      </c>
      <c r="E138" s="134" t="s">
        <v>121</v>
      </c>
      <c r="F138" s="137"/>
      <c r="G138" s="137">
        <v>329.9</v>
      </c>
      <c r="H138" s="137">
        <v>329.9</v>
      </c>
      <c r="I138" s="157">
        <f t="shared" si="50"/>
        <v>100</v>
      </c>
    </row>
  </sheetData>
  <mergeCells count="24">
    <mergeCell ref="B2:I2"/>
    <mergeCell ref="B4:I4"/>
    <mergeCell ref="B7:E7"/>
    <mergeCell ref="B8:D8"/>
    <mergeCell ref="B13:D13"/>
    <mergeCell ref="B6:E6"/>
    <mergeCell ref="B68:D68"/>
    <mergeCell ref="B77:D77"/>
    <mergeCell ref="B76:D76"/>
    <mergeCell ref="B86:D86"/>
    <mergeCell ref="B10:D10"/>
    <mergeCell ref="B11:D11"/>
    <mergeCell ref="B12:D12"/>
    <mergeCell ref="B102:D102"/>
    <mergeCell ref="B103:D103"/>
    <mergeCell ref="B104:D104"/>
    <mergeCell ref="B115:D115"/>
    <mergeCell ref="B116:D116"/>
    <mergeCell ref="B133:D133"/>
    <mergeCell ref="B134:D134"/>
    <mergeCell ref="B121:D121"/>
    <mergeCell ref="B122:D122"/>
    <mergeCell ref="B127:D127"/>
    <mergeCell ref="B132:D132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 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Vesna Betlehem</cp:lastModifiedBy>
  <cp:lastPrinted>2026-03-17T09:26:31Z</cp:lastPrinted>
  <dcterms:created xsi:type="dcterms:W3CDTF">2022-08-12T12:51:27Z</dcterms:created>
  <dcterms:modified xsi:type="dcterms:W3CDTF">2026-03-19T12:55:11Z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